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nathan.contreras\Documents\00.- Contabilidad\2025\04.- IF y CP\01 IF\04 Tr\02.- SIRET\"/>
    </mc:Choice>
  </mc:AlternateContent>
  <bookViews>
    <workbookView xWindow="0" yWindow="0" windowWidth="23040" windowHeight="9264" activeTab="7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ACT!$A$93:$E$212</definedName>
    <definedName name="_xlnm._FilterDatabase" localSheetId="4" hidden="1">EFE!$A$47:$E$138</definedName>
    <definedName name="_xlnm.Print_Area" localSheetId="2">ESF!$A$1:$J$173</definedName>
    <definedName name="_xlnm.Print_Titles" localSheetId="1">ACT!$1:$5</definedName>
    <definedName name="_xlnm.Print_Titles" localSheetId="4">EFE!$1:$6</definedName>
    <definedName name="_xlnm.Print_Titles" localSheetId="2">ESF!$1:$5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7" l="1"/>
  <c r="C16" i="6"/>
  <c r="C21" i="6" s="1"/>
  <c r="C8" i="6"/>
  <c r="D134" i="5" l="1"/>
  <c r="D124" i="5"/>
  <c r="D116" i="5"/>
  <c r="D114" i="5"/>
  <c r="D106" i="5"/>
  <c r="D103" i="5"/>
  <c r="D101" i="5" s="1"/>
  <c r="D99" i="5"/>
  <c r="D93" i="5"/>
  <c r="D91" i="5"/>
  <c r="D81" i="5"/>
  <c r="D75" i="5"/>
  <c r="D72" i="5"/>
  <c r="D63" i="5"/>
  <c r="D55" i="5"/>
  <c r="D90" i="5" l="1"/>
  <c r="D50" i="5"/>
  <c r="D62" i="5"/>
  <c r="D49" i="5" l="1"/>
  <c r="D138" i="5" s="1"/>
  <c r="D38" i="5"/>
  <c r="D29" i="5"/>
  <c r="D21" i="5"/>
  <c r="D44" i="5" l="1"/>
  <c r="D16" i="5"/>
  <c r="C114" i="5" l="1"/>
  <c r="C55" i="5"/>
  <c r="C50" i="5" s="1"/>
  <c r="C134" i="5"/>
  <c r="C124" i="5"/>
  <c r="C116" i="5"/>
  <c r="C106" i="5"/>
  <c r="C103" i="5"/>
  <c r="C99" i="5"/>
  <c r="C93" i="5"/>
  <c r="C91" i="5"/>
  <c r="C90" i="5" s="1"/>
  <c r="C81" i="5"/>
  <c r="C75" i="5"/>
  <c r="C72" i="5"/>
  <c r="C63" i="5"/>
  <c r="C62" i="5" l="1"/>
  <c r="C101" i="5"/>
  <c r="C38" i="5"/>
  <c r="C29" i="5"/>
  <c r="C21" i="5"/>
  <c r="C44" i="5" s="1"/>
  <c r="C16" i="5"/>
  <c r="C49" i="5" l="1"/>
  <c r="C17" i="4"/>
  <c r="C167" i="2"/>
  <c r="C159" i="2"/>
  <c r="C155" i="2"/>
  <c r="C148" i="2"/>
  <c r="C144" i="2"/>
  <c r="C134" i="2"/>
  <c r="C127" i="2"/>
  <c r="G120" i="2"/>
  <c r="F120" i="2"/>
  <c r="E120" i="2"/>
  <c r="D120" i="2"/>
  <c r="C120" i="2"/>
  <c r="G110" i="2"/>
  <c r="F110" i="2"/>
  <c r="E110" i="2"/>
  <c r="D110" i="2"/>
  <c r="C110" i="2"/>
  <c r="C103" i="2"/>
  <c r="C98" i="2"/>
  <c r="C92" i="2"/>
  <c r="C82" i="2"/>
  <c r="E76" i="2"/>
  <c r="D76" i="2"/>
  <c r="C76" i="2"/>
  <c r="E64" i="2"/>
  <c r="D64" i="2"/>
  <c r="C64" i="2"/>
  <c r="E56" i="2"/>
  <c r="D56" i="2"/>
  <c r="C56" i="2"/>
  <c r="C41" i="2"/>
  <c r="C32" i="2"/>
  <c r="D49" i="3"/>
  <c r="D39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8" i="3"/>
  <c r="D67" i="3"/>
  <c r="D66" i="3"/>
  <c r="D65" i="3"/>
  <c r="D64" i="3"/>
  <c r="D63" i="3"/>
  <c r="D62" i="3"/>
  <c r="D61" i="3"/>
  <c r="D60" i="3"/>
  <c r="D59" i="3"/>
  <c r="D58" i="3"/>
  <c r="D56" i="3"/>
  <c r="D55" i="3"/>
  <c r="D54" i="3"/>
  <c r="D53" i="3"/>
  <c r="D52" i="3"/>
  <c r="D51" i="3"/>
  <c r="D50" i="3"/>
  <c r="D48" i="3"/>
  <c r="D47" i="3"/>
  <c r="D46" i="3"/>
  <c r="D45" i="3"/>
  <c r="D44" i="3"/>
  <c r="D43" i="3"/>
  <c r="D42" i="3"/>
  <c r="D41" i="3"/>
  <c r="D40" i="3"/>
  <c r="D38" i="3"/>
  <c r="D37" i="3"/>
  <c r="D36" i="3"/>
  <c r="D35" i="3"/>
  <c r="D34" i="3"/>
  <c r="D33" i="3"/>
  <c r="D32" i="3"/>
  <c r="D31" i="3"/>
  <c r="D30" i="3"/>
  <c r="D29" i="3"/>
  <c r="D28" i="3"/>
  <c r="D27" i="3"/>
  <c r="C138" i="5" l="1"/>
  <c r="C211" i="3"/>
  <c r="C210" i="3" s="1"/>
  <c r="C200" i="3"/>
  <c r="C194" i="3"/>
  <c r="C191" i="3"/>
  <c r="C182" i="3"/>
  <c r="C181" i="3" s="1"/>
  <c r="C178" i="3"/>
  <c r="C176" i="3"/>
  <c r="C173" i="3"/>
  <c r="C170" i="3"/>
  <c r="C167" i="3"/>
  <c r="C166" i="3" s="1"/>
  <c r="C163" i="3"/>
  <c r="C160" i="3"/>
  <c r="C157" i="3"/>
  <c r="C156" i="3" s="1"/>
  <c r="C153" i="3"/>
  <c r="C147" i="3"/>
  <c r="C145" i="3"/>
  <c r="C142" i="3"/>
  <c r="C123" i="3" s="1"/>
  <c r="C138" i="3"/>
  <c r="C133" i="3"/>
  <c r="C130" i="3"/>
  <c r="C127" i="3"/>
  <c r="C124" i="3"/>
  <c r="C113" i="3"/>
  <c r="C103" i="3"/>
  <c r="C96" i="3"/>
  <c r="C95" i="3" s="1"/>
  <c r="C94" i="3" l="1"/>
  <c r="C83" i="3" l="1"/>
  <c r="C36" i="3"/>
  <c r="C48" i="3"/>
  <c r="C11" i="3"/>
  <c r="C21" i="3"/>
  <c r="C64" i="3"/>
  <c r="C73" i="3"/>
  <c r="C27" i="3"/>
  <c r="C39" i="3"/>
  <c r="C30" i="3"/>
  <c r="C79" i="3"/>
  <c r="C81" i="3"/>
  <c r="C70" i="3"/>
  <c r="C58" i="3"/>
  <c r="C10" i="3" l="1"/>
  <c r="C57" i="3"/>
  <c r="C69" i="3"/>
  <c r="C9" i="3" l="1"/>
  <c r="A3" i="8"/>
  <c r="A3" i="3"/>
  <c r="A3" i="2"/>
  <c r="E1" i="3"/>
  <c r="H3" i="8"/>
  <c r="H2" i="8"/>
  <c r="H1" i="8"/>
  <c r="A1" i="8"/>
  <c r="C8" i="7"/>
  <c r="C40" i="7" s="1"/>
  <c r="E3" i="5"/>
  <c r="E2" i="5"/>
  <c r="E1" i="5"/>
  <c r="E3" i="4"/>
  <c r="E2" i="4"/>
  <c r="E1" i="4"/>
  <c r="D212" i="3"/>
  <c r="D211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0" i="3"/>
  <c r="D179" i="3"/>
  <c r="D178" i="3"/>
  <c r="D175" i="3"/>
  <c r="D174" i="3"/>
  <c r="D173" i="3"/>
  <c r="D172" i="3"/>
  <c r="D171" i="3"/>
  <c r="D170" i="3"/>
  <c r="D169" i="3"/>
  <c r="D168" i="3"/>
  <c r="D167" i="3"/>
  <c r="D165" i="3"/>
  <c r="D164" i="3"/>
  <c r="D163" i="3"/>
  <c r="D162" i="3"/>
  <c r="D161" i="3"/>
  <c r="D160" i="3"/>
  <c r="D159" i="3"/>
  <c r="D158" i="3"/>
  <c r="D157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E3" i="3"/>
  <c r="E2" i="3"/>
  <c r="A1" i="3"/>
  <c r="H3" i="2"/>
  <c r="H2" i="2"/>
  <c r="H1" i="2"/>
  <c r="D14" i="2" s="1"/>
  <c r="E14" i="2" s="1"/>
  <c r="F14" i="2" s="1"/>
  <c r="G14" i="2" s="1"/>
  <c r="A1" i="2"/>
  <c r="A1" i="7" l="1"/>
  <c r="A1" i="6"/>
  <c r="A1" i="5"/>
  <c r="A1" i="4"/>
  <c r="A3" i="7"/>
  <c r="A3" i="6"/>
  <c r="A3" i="5"/>
  <c r="A3" i="4"/>
  <c r="D177" i="3" l="1"/>
  <c r="D176" i="3"/>
</calcChain>
</file>

<file path=xl/sharedStrings.xml><?xml version="1.0" encoding="utf-8"?>
<sst xmlns="http://schemas.openxmlformats.org/spreadsheetml/2006/main" count="832" uniqueCount="589">
  <si>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</si>
  <si>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</si>
  <si>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</si>
  <si>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</si>
  <si>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</si>
  <si>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</si>
  <si>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</si>
  <si>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</si>
  <si>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</si>
  <si>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</si>
  <si>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</si>
  <si>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</si>
  <si>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</si>
  <si>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</si>
  <si>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</si>
  <si>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</si>
  <si>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</si>
  <si>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</si>
  <si>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</si>
  <si>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</si>
  <si>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</si>
  <si>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</si>
  <si>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</si>
  <si>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</si>
  <si>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</si>
  <si>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</si>
  <si>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</si>
  <si>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</si>
  <si>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</si>
  <si>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</si>
  <si>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</si>
  <si>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</si>
  <si>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</si>
  <si>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</si>
  <si>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</si>
  <si>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</si>
  <si>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</si>
  <si>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</si>
  <si>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</si>
  <si>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</si>
  <si>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</si>
  <si>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</si>
  <si>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</si>
  <si>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</si>
  <si>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</si>
  <si>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</si>
  <si>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</si>
  <si>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</si>
  <si>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</si>
  <si>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</si>
  <si>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</si>
  <si>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</si>
  <si>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</si>
  <si>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</si>
  <si>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</si>
  <si>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</si>
  <si>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</si>
  <si>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</si>
  <si>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</si>
  <si>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</si>
  <si>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</si>
  <si>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</si>
  <si>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</si>
  <si>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</si>
  <si>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</si>
  <si>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</si>
  <si>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</si>
  <si>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</si>
  <si>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</si>
  <si>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</si>
  <si>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</si>
  <si>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</si>
  <si>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</si>
  <si>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</si>
  <si>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</si>
  <si>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</si>
  <si>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</si>
  <si>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</si>
  <si>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</si>
  <si>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</si>
  <si>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</si>
  <si>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</si>
  <si>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</si>
  <si>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</si>
  <si>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</si>
  <si>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</si>
  <si>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</si>
  <si>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</si>
  <si>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</si>
  <si>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</si>
  <si>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</si>
  <si>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</si>
  <si>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</si>
  <si>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</si>
  <si>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</si>
  <si>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</si>
  <si>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</si>
  <si>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</si>
  <si>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</si>
  <si>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</si>
  <si>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</si>
  <si>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</si>
  <si>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</si>
  <si>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</si>
  <si>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</si>
  <si>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</si>
  <si>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</si>
  <si>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</si>
  <si>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</si>
  <si>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</si>
  <si>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</si>
  <si>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</si>
  <si>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</si>
  <si>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</si>
  <si>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</si>
  <si>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</si>
  <si>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</si>
  <si>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</si>
  <si>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</si>
  <si>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</si>
  <si>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</si>
  <si>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</si>
  <si>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</si>
  <si>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</si>
  <si>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</si>
  <si>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</si>
  <si>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</si>
  <si>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</si>
  <si>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</si>
  <si>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</si>
  <si>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</si>
  <si>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</si>
  <si>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</si>
  <si>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</si>
  <si>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</si>
  <si>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</si>
  <si>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</si>
  <si>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</si>
  <si>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</si>
  <si>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</si>
  <si>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</si>
  <si>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</si>
  <si>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</si>
  <si>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</si>
  <si>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</si>
  <si>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</si>
  <si>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</si>
  <si>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</si>
  <si>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</si>
  <si>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</si>
  <si>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</si>
  <si>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</si>
  <si>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</si>
  <si>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</si>
  <si>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</si>
  <si>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</si>
  <si>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</si>
  <si>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</si>
  <si>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</si>
  <si>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</si>
  <si>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</si>
  <si>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</si>
  <si>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</si>
  <si>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</si>
  <si>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</si>
  <si>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</si>
  <si>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</si>
  <si>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</si>
  <si>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</si>
  <si>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</si>
  <si>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</si>
  <si>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</si>
  <si>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</si>
  <si>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</si>
  <si>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</si>
  <si>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</si>
  <si>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</si>
  <si>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</si>
  <si>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</si>
  <si>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</si>
  <si>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</si>
  <si>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</si>
  <si>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</si>
  <si>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</si>
  <si>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</si>
  <si>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</si>
  <si>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</si>
  <si>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</si>
  <si>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</si>
  <si>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</si>
  <si>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</si>
  <si>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</si>
  <si>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</si>
  <si>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</si>
  <si>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</si>
  <si>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</si>
  <si>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</si>
  <si>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</si>
  <si>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</si>
  <si>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</si>
  <si>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</si>
  <si>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</si>
  <si>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</si>
  <si>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</si>
  <si>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</si>
  <si>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</si>
  <si>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</si>
  <si>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</si>
  <si>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</si>
  <si>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</si>
  <si>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</si>
  <si>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</si>
  <si>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</si>
  <si>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</si>
  <si>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</si>
  <si>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</si>
  <si>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</si>
  <si>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</si>
  <si>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</si>
  <si>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</si>
  <si>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</si>
  <si>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</si>
  <si>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</si>
  <si>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</si>
  <si>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</si>
  <si>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</si>
  <si>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</si>
  <si>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</si>
  <si>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</si>
  <si>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</si>
  <si>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</si>
  <si>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</si>
  <si>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</si>
  <si>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</si>
  <si>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</si>
  <si>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</si>
  <si>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</si>
  <si>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</si>
  <si>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</si>
  <si>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</si>
  <si>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</si>
  <si>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</si>
  <si>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</si>
  <si>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</si>
  <si>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</si>
  <si>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</si>
  <si>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</si>
  <si>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</si>
  <si>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</si>
  <si>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</si>
  <si>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</si>
  <si>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</si>
  <si>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</si>
  <si>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</si>
  <si>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</si>
  <si>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</si>
  <si>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</si>
  <si>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</si>
  <si>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</si>
  <si>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</si>
  <si>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</si>
  <si>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</si>
  <si>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</si>
  <si>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</si>
  <si>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</si>
  <si>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</si>
  <si>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</si>
  <si>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</si>
  <si>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</si>
  <si>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</si>
  <si>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</si>
  <si>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</si>
  <si>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</si>
  <si>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</si>
  <si>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</si>
  <si>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</si>
  <si>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</si>
  <si>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</si>
  <si>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</si>
  <si>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</si>
  <si>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</si>
  <si>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</si>
  <si>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</si>
  <si>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</si>
  <si>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</si>
  <si>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</si>
  <si>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</si>
  <si>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</si>
  <si>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</si>
  <si>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</si>
  <si>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</si>
  <si>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</si>
  <si>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</si>
  <si>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</si>
  <si>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</si>
  <si>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</si>
  <si>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</si>
  <si>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</si>
  <si>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</si>
  <si>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</si>
  <si>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</si>
  <si>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</si>
  <si>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</si>
  <si>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</si>
  <si>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</si>
  <si>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</si>
  <si>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</si>
  <si>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</si>
  <si>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</si>
  <si>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</si>
  <si>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</si>
  <si>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</si>
  <si>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</si>
  <si>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</si>
  <si>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</si>
  <si>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</si>
  <si>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</si>
  <si>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</si>
  <si>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</si>
  <si>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</si>
  <si>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</si>
  <si>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</si>
  <si>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</si>
  <si>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</si>
  <si>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</si>
  <si>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</si>
  <si>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</si>
  <si>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</si>
  <si>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</si>
  <si>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</si>
  <si>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</si>
  <si>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</si>
  <si>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</si>
  <si>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</si>
  <si>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</si>
  <si>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</si>
  <si>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</si>
  <si>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</si>
  <si>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</si>
  <si>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</si>
  <si>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</si>
  <si>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</si>
  <si>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</si>
  <si>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</si>
  <si>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</si>
  <si>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</si>
  <si>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</si>
  <si>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</si>
  <si>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</si>
  <si>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</si>
  <si>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</si>
  <si>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</si>
  <si>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</si>
  <si>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</si>
  <si>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</si>
  <si>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</si>
  <si>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</si>
  <si>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</si>
  <si>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</si>
  <si>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</si>
  <si>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</si>
  <si>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</si>
  <si>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</si>
  <si>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</si>
  <si>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</si>
  <si>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</si>
  <si>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</si>
  <si>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</si>
  <si>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</si>
  <si>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</si>
  <si>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</si>
  <si>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</si>
  <si>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</si>
  <si>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</si>
  <si>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</si>
  <si>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</si>
  <si>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</si>
  <si>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</si>
  <si>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</si>
  <si>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</si>
  <si>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</si>
  <si>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</si>
  <si>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</si>
  <si>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</si>
  <si>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</si>
  <si>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</si>
  <si>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</si>
  <si>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</si>
  <si>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</si>
  <si>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</si>
  <si>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</si>
  <si>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</si>
  <si>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</si>
  <si>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</si>
  <si>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</si>
  <si>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</si>
  <si>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</si>
  <si>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</si>
  <si>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</si>
  <si>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</si>
  <si>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</si>
  <si>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</si>
  <si>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</si>
  <si>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</si>
  <si>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</si>
  <si>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</si>
  <si>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</si>
  <si>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</si>
  <si>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</si>
  <si>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</si>
  <si>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</si>
  <si>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</si>
  <si>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</si>
  <si>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</si>
  <si>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</si>
  <si>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</si>
  <si>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</si>
  <si>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</si>
  <si>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</si>
  <si>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</si>
  <si>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</si>
  <si>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</si>
  <si>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</si>
  <si>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</si>
  <si>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</si>
  <si>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</si>
  <si>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</si>
  <si>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</si>
  <si>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</si>
  <si>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</si>
  <si>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</si>
  <si>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</si>
  <si>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</si>
  <si>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</si>
  <si>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</si>
  <si>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</si>
  <si>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</si>
  <si>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</si>
  <si>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</si>
  <si>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</si>
  <si>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</si>
  <si>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</si>
  <si>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</si>
  <si>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</si>
  <si>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</si>
  <si>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</si>
  <si>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</si>
  <si>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</si>
  <si>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</si>
  <si>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</si>
  <si>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</si>
  <si>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</si>
  <si>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</si>
  <si>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</si>
  <si>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</si>
  <si>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</si>
  <si>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</si>
  <si>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</si>
  <si>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</si>
  <si>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</si>
  <si>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</si>
  <si>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</si>
  <si>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</si>
  <si>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</si>
  <si>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</si>
  <si>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</si>
  <si>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</si>
  <si>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</si>
  <si>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</si>
  <si>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</si>
  <si>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</si>
  <si>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</si>
  <si>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</si>
  <si>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</si>
  <si>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</si>
  <si>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</si>
  <si>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</si>
  <si>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</si>
  <si>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</si>
  <si>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</si>
  <si>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</si>
  <si>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</si>
  <si>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</si>
  <si>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</si>
  <si>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</si>
  <si>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</si>
  <si>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</si>
  <si>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</si>
  <si>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</si>
  <si>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</si>
  <si>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</si>
  <si>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</si>
  <si>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</si>
  <si>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</si>
  <si>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</si>
  <si>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</si>
  <si>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</si>
  <si>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</si>
  <si>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</si>
  <si>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</si>
  <si>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</si>
  <si>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</si>
  <si>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</si>
  <si>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</si>
  <si>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</si>
  <si>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</si>
  <si>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</si>
  <si>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</si>
  <si>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</si>
  <si>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</si>
  <si>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</si>
  <si>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</si>
  <si>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</si>
  <si>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</si>
  <si>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</si>
  <si>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</si>
  <si>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</si>
  <si>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</si>
  <si>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</si>
  <si>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</si>
  <si>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</si>
  <si>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</si>
  <si>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</si>
  <si>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</si>
  <si>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</si>
  <si>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</si>
  <si>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</si>
  <si>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</si>
  <si>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</si>
  <si>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</si>
  <si>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</si>
  <si>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</si>
  <si>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</si>
  <si>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</si>
  <si>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</si>
  <si>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</si>
  <si>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</si>
  <si>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</si>
  <si>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</si>
  <si>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</si>
  <si>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</si>
  <si>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</si>
  <si>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</si>
  <si>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</si>
  <si>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</si>
  <si>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</si>
  <si>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</si>
  <si>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</si>
  <si>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</si>
  <si>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</si>
  <si>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</si>
  <si>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</si>
  <si>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</si>
  <si>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</si>
  <si>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</si>
  <si>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</si>
  <si>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</si>
  <si>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</si>
  <si>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</si>
  <si>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</si>
  <si>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</si>
  <si>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</si>
  <si>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</si>
  <si>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</si>
  <si>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</si>
  <si>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</si>
  <si>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</si>
  <si>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</si>
  <si>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</si>
  <si>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</si>
  <si>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</si>
  <si>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</si>
  <si>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</si>
  <si>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</si>
  <si>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</si>
  <si>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</si>
  <si>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</si>
  <si>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</si>
  <si>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</si>
  <si>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</si>
  <si>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</si>
  <si>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</si>
  <si>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</si>
  <si>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</si>
  <si>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</si>
  <si>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</si>
  <si>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Trimestral</t>
  </si>
  <si>
    <t>Del 01 de Enero al 31 de Diciembre de 2025</t>
  </si>
  <si>
    <t>Municipio de León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</si>
</sst>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161">
    <xf numFmtId="0" fontId="0" fillId="0" borderId="0" xfId="0"/>
    <xf numFmtId="0" fontId="2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1" fillId="0" borderId="0" xfId="0" applyFont="1"/>
    <xf numFmtId="0" fontId="7" fillId="0" borderId="0" xfId="0" applyFont="1" applyAlignment="1">
      <alignment horizontal="left"/>
    </xf>
    <xf numFmtId="0" fontId="6" fillId="0" borderId="0" xfId="0" quotePrefix="1" applyFont="1" applyAlignment="1">
      <alignment horizontal="left"/>
    </xf>
    <xf numFmtId="0" fontId="1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2" fillId="0" borderId="12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 wrapText="1"/>
    </xf>
    <xf numFmtId="0" fontId="6" fillId="2" borderId="10" xfId="0" applyFont="1" applyFill="1" applyBorder="1" applyAlignment="1">
      <alignment vertical="center"/>
    </xf>
    <xf numFmtId="0" fontId="2" fillId="0" borderId="12" xfId="0" applyFont="1" applyBorder="1"/>
    <xf numFmtId="0" fontId="6" fillId="0" borderId="9" xfId="0" applyFont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 wrapText="1"/>
    </xf>
    <xf numFmtId="0" fontId="2" fillId="0" borderId="12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6" fillId="3" borderId="11" xfId="0" applyFont="1" applyFill="1" applyBorder="1" applyAlignment="1">
      <alignment vertical="center"/>
    </xf>
    <xf numFmtId="0" fontId="2" fillId="0" borderId="16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1" fillId="2" borderId="13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5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/>
    <xf numFmtId="0" fontId="9" fillId="5" borderId="1" xfId="0" applyFont="1" applyFill="1" applyBorder="1"/>
    <xf numFmtId="10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vertical="center"/>
    </xf>
    <xf numFmtId="0" fontId="9" fillId="5" borderId="1" xfId="0" applyFont="1" applyFill="1" applyBorder="1" applyAlignment="1">
      <alignment horizontal="center"/>
    </xf>
    <xf numFmtId="0" fontId="6" fillId="0" borderId="11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1" xfId="0" applyFont="1" applyBorder="1"/>
    <xf numFmtId="0" fontId="7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left"/>
    </xf>
    <xf numFmtId="0" fontId="6" fillId="2" borderId="6" xfId="0" applyFont="1" applyFill="1" applyBorder="1" applyAlignment="1">
      <alignment vertical="center"/>
    </xf>
    <xf numFmtId="49" fontId="1" fillId="0" borderId="11" xfId="0" applyNumberFormat="1" applyFont="1" applyBorder="1" applyAlignment="1">
      <alignment vertical="center"/>
    </xf>
    <xf numFmtId="49" fontId="2" fillId="0" borderId="11" xfId="0" applyNumberFormat="1" applyFont="1" applyBorder="1"/>
    <xf numFmtId="0" fontId="1" fillId="0" borderId="11" xfId="0" applyFont="1" applyBorder="1" applyAlignment="1">
      <alignment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6" fillId="8" borderId="16" xfId="0" applyFont="1" applyFill="1" applyBorder="1" applyAlignment="1">
      <alignment horizontal="center" vertical="center" wrapText="1"/>
    </xf>
    <xf numFmtId="0" fontId="6" fillId="8" borderId="17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9" borderId="21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/>
    </xf>
    <xf numFmtId="0" fontId="2" fillId="0" borderId="23" xfId="0" applyFont="1" applyBorder="1"/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5" xfId="0" applyFont="1" applyBorder="1" applyAlignment="1">
      <alignment horizontal="left"/>
    </xf>
    <xf numFmtId="0" fontId="3" fillId="0" borderId="24" xfId="0" applyFont="1" applyBorder="1" applyAlignment="1">
      <alignment horizontal="center"/>
    </xf>
    <xf numFmtId="0" fontId="2" fillId="0" borderId="25" xfId="0" applyFont="1" applyBorder="1"/>
    <xf numFmtId="0" fontId="0" fillId="0" borderId="24" xfId="0" applyBorder="1"/>
    <xf numFmtId="0" fontId="0" fillId="0" borderId="25" xfId="0" applyBorder="1"/>
    <xf numFmtId="0" fontId="3" fillId="0" borderId="25" xfId="0" applyFont="1" applyBorder="1"/>
    <xf numFmtId="0" fontId="4" fillId="0" borderId="25" xfId="0" applyFont="1" applyBorder="1" applyAlignment="1">
      <alignment horizontal="left"/>
    </xf>
    <xf numFmtId="0" fontId="1" fillId="0" borderId="26" xfId="0" applyFont="1" applyBorder="1" applyAlignment="1">
      <alignment horizontal="center"/>
    </xf>
    <xf numFmtId="0" fontId="2" fillId="0" borderId="27" xfId="0" applyFont="1" applyBorder="1"/>
    <xf numFmtId="164" fontId="2" fillId="0" borderId="0" xfId="1" applyNumberFormat="1" applyFont="1"/>
    <xf numFmtId="164" fontId="7" fillId="0" borderId="0" xfId="1" applyNumberFormat="1" applyFont="1"/>
    <xf numFmtId="164" fontId="2" fillId="0" borderId="10" xfId="1" applyNumberFormat="1" applyFont="1" applyBorder="1" applyAlignment="1">
      <alignment horizontal="right" vertical="center" wrapText="1"/>
    </xf>
    <xf numFmtId="164" fontId="0" fillId="0" borderId="0" xfId="1" applyNumberFormat="1" applyFont="1"/>
    <xf numFmtId="164" fontId="2" fillId="0" borderId="12" xfId="1" applyNumberFormat="1" applyFont="1" applyBorder="1" applyAlignment="1">
      <alignment horizontal="right" vertical="center"/>
    </xf>
    <xf numFmtId="164" fontId="1" fillId="0" borderId="10" xfId="1" applyNumberFormat="1" applyFont="1" applyBorder="1" applyAlignment="1">
      <alignment horizontal="right" vertical="center" wrapText="1"/>
    </xf>
    <xf numFmtId="164" fontId="7" fillId="0" borderId="10" xfId="1" applyNumberFormat="1" applyFont="1" applyBorder="1" applyAlignment="1">
      <alignment horizontal="right" vertical="center" wrapText="1"/>
    </xf>
    <xf numFmtId="164" fontId="7" fillId="0" borderId="12" xfId="1" applyNumberFormat="1" applyFont="1" applyBorder="1" applyAlignment="1">
      <alignment horizontal="right" vertical="center" wrapText="1"/>
    </xf>
    <xf numFmtId="164" fontId="6" fillId="0" borderId="10" xfId="1" applyNumberFormat="1" applyFont="1" applyBorder="1" applyAlignment="1">
      <alignment horizontal="right" vertical="center" wrapText="1"/>
    </xf>
    <xf numFmtId="164" fontId="7" fillId="0" borderId="13" xfId="1" applyNumberFormat="1" applyFont="1" applyBorder="1" applyAlignment="1">
      <alignment horizontal="right" vertical="center"/>
    </xf>
    <xf numFmtId="164" fontId="6" fillId="2" borderId="10" xfId="1" applyNumberFormat="1" applyFont="1" applyFill="1" applyBorder="1" applyAlignment="1">
      <alignment horizontal="right" vertical="center" wrapText="1"/>
    </xf>
    <xf numFmtId="164" fontId="6" fillId="0" borderId="0" xfId="1" applyNumberFormat="1" applyFont="1"/>
    <xf numFmtId="43" fontId="0" fillId="0" borderId="0" xfId="0" applyNumberFormat="1"/>
    <xf numFmtId="164" fontId="1" fillId="0" borderId="0" xfId="1" applyNumberFormat="1" applyFont="1" applyFill="1"/>
    <xf numFmtId="164" fontId="2" fillId="0" borderId="0" xfId="1" applyNumberFormat="1" applyFont="1" applyFill="1"/>
    <xf numFmtId="164" fontId="7" fillId="0" borderId="0" xfId="1" applyNumberFormat="1" applyFont="1" applyFill="1"/>
    <xf numFmtId="164" fontId="6" fillId="0" borderId="0" xfId="1" applyNumberFormat="1" applyFont="1" applyFill="1"/>
    <xf numFmtId="164" fontId="6" fillId="0" borderId="12" xfId="1" applyNumberFormat="1" applyFont="1" applyBorder="1" applyAlignment="1">
      <alignment horizontal="right" vertical="center"/>
    </xf>
    <xf numFmtId="43" fontId="0" fillId="0" borderId="0" xfId="1" applyFont="1"/>
    <xf numFmtId="164" fontId="6" fillId="2" borderId="10" xfId="1" applyNumberFormat="1" applyFont="1" applyFill="1" applyBorder="1" applyAlignment="1">
      <alignment horizontal="right" vertical="center"/>
    </xf>
    <xf numFmtId="164" fontId="2" fillId="0" borderId="10" xfId="1" applyNumberFormat="1" applyFont="1" applyBorder="1" applyAlignment="1">
      <alignment horizontal="right" vertical="center"/>
    </xf>
    <xf numFmtId="164" fontId="7" fillId="0" borderId="12" xfId="1" applyNumberFormat="1" applyFont="1" applyBorder="1" applyAlignment="1">
      <alignment horizontal="right" vertical="center"/>
    </xf>
    <xf numFmtId="3" fontId="2" fillId="0" borderId="17" xfId="0" applyNumberFormat="1" applyFont="1" applyBorder="1" applyAlignment="1">
      <alignment horizontal="right" vertical="center" wrapText="1"/>
    </xf>
    <xf numFmtId="3" fontId="2" fillId="0" borderId="19" xfId="0" applyNumberFormat="1" applyFont="1" applyBorder="1" applyAlignment="1">
      <alignment horizontal="right" vertical="center" wrapText="1"/>
    </xf>
    <xf numFmtId="3" fontId="7" fillId="0" borderId="0" xfId="0" applyNumberFormat="1" applyFont="1"/>
    <xf numFmtId="43" fontId="2" fillId="0" borderId="0" xfId="0" applyNumberFormat="1" applyFont="1"/>
    <xf numFmtId="164" fontId="2" fillId="0" borderId="10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/>
    <xf numFmtId="0" fontId="1" fillId="2" borderId="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/>
    <xf numFmtId="0" fontId="5" fillId="0" borderId="13" xfId="0" applyFont="1" applyBorder="1" applyAlignment="1"/>
    <xf numFmtId="0" fontId="5" fillId="0" borderId="3" xfId="0" applyFont="1" applyBorder="1" applyAlignment="1"/>
    <xf numFmtId="0" fontId="5" fillId="0" borderId="5" xfId="0" applyFont="1" applyBorder="1" applyAlignment="1"/>
    <xf numFmtId="0" fontId="1" fillId="2" borderId="6" xfId="0" applyFont="1" applyFill="1" applyBorder="1" applyAlignment="1">
      <alignment horizontal="center" vertical="center"/>
    </xf>
    <xf numFmtId="0" fontId="5" fillId="0" borderId="7" xfId="0" applyFont="1" applyBorder="1" applyAlignment="1"/>
    <xf numFmtId="0" fontId="5" fillId="0" borderId="8" xfId="0" applyFont="1" applyBorder="1" applyAlignment="1"/>
    <xf numFmtId="0" fontId="1" fillId="2" borderId="11" xfId="0" applyFont="1" applyFill="1" applyBorder="1" applyAlignment="1">
      <alignment horizontal="center" vertical="center"/>
    </xf>
    <xf numFmtId="0" fontId="5" fillId="0" borderId="9" xfId="0" applyFont="1" applyBorder="1" applyAlignment="1"/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8" borderId="14" xfId="0" applyFont="1" applyFill="1" applyBorder="1" applyAlignment="1">
      <alignment horizontal="center" vertical="center" wrapText="1"/>
    </xf>
    <xf numFmtId="0" fontId="10" fillId="0" borderId="15" xfId="0" applyFont="1" applyBorder="1" applyAlignment="1"/>
    <xf numFmtId="0" fontId="10" fillId="0" borderId="1" xfId="0" applyFont="1" applyBorder="1" applyAlignment="1"/>
    <xf numFmtId="0" fontId="5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8" fillId="4" borderId="1" xfId="0" applyFont="1" applyFill="1" applyBorder="1" applyAlignment="1">
      <alignment vertical="center"/>
    </xf>
    <xf numFmtId="10" fontId="8" fillId="4" borderId="1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10" fontId="7" fillId="0" borderId="0" xfId="0" applyNumberFormat="1" applyFont="1" applyAlignment="1">
      <alignment vertical="center"/>
    </xf>
    <xf numFmtId="0" fontId="9" fillId="5" borderId="1" xfId="0" applyFont="1" applyFill="1" applyBorder="1" applyAlignment="1">
      <alignment vertical="center"/>
    </xf>
    <xf numFmtId="10" fontId="9" fillId="5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164" fontId="7" fillId="0" borderId="0" xfId="1" applyNumberFormat="1" applyFont="1" applyAlignment="1">
      <alignment vertical="center"/>
    </xf>
    <xf numFmtId="43" fontId="7" fillId="0" borderId="0" xfId="1" applyFont="1" applyAlignment="1">
      <alignment vertical="center"/>
    </xf>
    <xf numFmtId="164" fontId="7" fillId="0" borderId="0" xfId="0" applyNumberFormat="1" applyFont="1" applyAlignment="1">
      <alignment vertical="center"/>
    </xf>
    <xf numFmtId="164" fontId="7" fillId="6" borderId="1" xfId="1" applyNumberFormat="1" applyFont="1" applyFill="1" applyBorder="1" applyAlignment="1">
      <alignment vertical="center"/>
    </xf>
    <xf numFmtId="0" fontId="9" fillId="7" borderId="1" xfId="0" applyFont="1" applyFill="1" applyBorder="1" applyAlignment="1">
      <alignment vertical="center"/>
    </xf>
    <xf numFmtId="4" fontId="7" fillId="0" borderId="0" xfId="0" applyNumberFormat="1" applyFont="1" applyAlignment="1">
      <alignment vertical="center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164" fontId="0" fillId="0" borderId="0" xfId="1" applyNumberFormat="1" applyFont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43" fontId="1" fillId="0" borderId="0" xfId="1" applyFont="1" applyAlignment="1">
      <alignment vertical="center" wrapText="1"/>
    </xf>
    <xf numFmtId="10" fontId="2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3" fontId="2" fillId="0" borderId="0" xfId="1" applyFont="1" applyAlignment="1">
      <alignment vertical="center" wrapText="1"/>
    </xf>
    <xf numFmtId="10" fontId="7" fillId="0" borderId="0" xfId="0" applyNumberFormat="1" applyFont="1" applyAlignment="1">
      <alignment vertical="center" wrapText="1"/>
    </xf>
    <xf numFmtId="0" fontId="9" fillId="5" borderId="1" xfId="0" applyFont="1" applyFill="1" applyBorder="1" applyAlignment="1">
      <alignment vertical="center" wrapText="1"/>
    </xf>
    <xf numFmtId="10" fontId="9" fillId="5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4" fontId="1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4" fontId="2" fillId="0" borderId="0" xfId="0" applyNumberFormat="1" applyFont="1" applyFill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51</xdr:row>
      <xdr:rowOff>22860</xdr:rowOff>
    </xdr:from>
    <xdr:to>
      <xdr:col>3</xdr:col>
      <xdr:colOff>371475</xdr:colOff>
      <xdr:row>55</xdr:row>
      <xdr:rowOff>144780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B8288EB1-55BD-4B46-B282-8A4B7CF565DA}"/>
            </a:ext>
          </a:extLst>
        </xdr:cNvPr>
        <xdr:cNvSpPr txBox="1"/>
      </xdr:nvSpPr>
      <xdr:spPr>
        <a:xfrm>
          <a:off x="0" y="7200900"/>
          <a:ext cx="7343775" cy="8839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MX" sz="1100"/>
            <a:t>     _______________________________________</a:t>
          </a:r>
          <a:r>
            <a:rPr lang="es-MX" sz="1100" baseline="0"/>
            <a:t>                                   </a:t>
          </a:r>
          <a:r>
            <a:rPr lang="es-MX" sz="1100"/>
            <a:t>_______________________________________</a:t>
          </a:r>
        </a:p>
        <a:p>
          <a:pPr algn="l"/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PRESIDENTA</a:t>
          </a:r>
          <a:r>
            <a:rPr lang="es-MX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MUNICIPAL                 </a:t>
          </a:r>
          <a:r>
            <a:rPr lang="es-MX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                                               TESORERA MUNICIPAL</a:t>
          </a:r>
        </a:p>
        <a:p>
          <a:pPr algn="l"/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MTRA. ALEJANDRA GUTIÉRREZ CAMPOS                                                       </a:t>
          </a:r>
          <a:r>
            <a:rPr lang="es-MX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C.P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.</a:t>
          </a:r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 GRACIELA RODRÍGUEZ FLORES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45"/>
  <sheetViews>
    <sheetView showGridLines="0" workbookViewId="0">
      <selection sqref="A1:B1"/>
    </sheetView>
  </sheetViews>
  <sheetFormatPr baseColWidth="10" defaultColWidth="14.44140625" defaultRowHeight="15" customHeight="1" x14ac:dyDescent="0.3"/>
  <cols>
    <col min="1" max="1" width="14.88671875" customWidth="1"/>
    <col min="2" max="2" width="73.88671875" customWidth="1"/>
    <col min="3" max="26" width="12.88671875" customWidth="1"/>
  </cols>
  <sheetData>
    <row r="1" spans="1:4" ht="11.25" customHeight="1" x14ac:dyDescent="0.3">
      <c r="A1" s="103" t="s">
        <v>588</v>
      </c>
      <c r="B1" s="104"/>
      <c r="C1" s="30" t="s">
        <v>0</v>
      </c>
      <c r="D1" s="31">
        <v>2025</v>
      </c>
    </row>
    <row r="2" spans="1:4" ht="11.25" customHeight="1" x14ac:dyDescent="0.3">
      <c r="A2" s="105" t="s">
        <v>1</v>
      </c>
      <c r="B2" s="106"/>
      <c r="C2" s="32" t="s">
        <v>2</v>
      </c>
      <c r="D2" s="33" t="s">
        <v>586</v>
      </c>
    </row>
    <row r="3" spans="1:4" ht="11.25" customHeight="1" x14ac:dyDescent="0.3">
      <c r="A3" s="105" t="s">
        <v>587</v>
      </c>
      <c r="B3" s="106"/>
      <c r="C3" s="32" t="s">
        <v>3</v>
      </c>
      <c r="D3" s="34">
        <v>4</v>
      </c>
    </row>
    <row r="4" spans="1:4" ht="11.25" customHeight="1" thickBot="1" x14ac:dyDescent="0.35">
      <c r="A4" s="105" t="s">
        <v>4</v>
      </c>
      <c r="B4" s="106"/>
      <c r="C4" s="35"/>
      <c r="D4" s="36"/>
    </row>
    <row r="5" spans="1:4" ht="15" customHeight="1" x14ac:dyDescent="0.3">
      <c r="A5" s="59" t="s">
        <v>5</v>
      </c>
      <c r="B5" s="60" t="s">
        <v>6</v>
      </c>
      <c r="C5" s="1"/>
      <c r="D5" s="1"/>
    </row>
    <row r="6" spans="1:4" ht="9.75" customHeight="1" x14ac:dyDescent="0.3">
      <c r="A6" s="61"/>
      <c r="B6" s="62"/>
      <c r="C6" s="1"/>
      <c r="D6" s="1"/>
    </row>
    <row r="7" spans="1:4" ht="9.75" customHeight="1" x14ac:dyDescent="0.3">
      <c r="A7" s="63"/>
      <c r="B7" s="64" t="s">
        <v>7</v>
      </c>
      <c r="C7" s="1"/>
      <c r="D7" s="1"/>
    </row>
    <row r="8" spans="1:4" ht="9.75" customHeight="1" x14ac:dyDescent="0.3">
      <c r="A8" s="63"/>
      <c r="B8" s="64"/>
      <c r="C8" s="1"/>
      <c r="D8" s="1"/>
    </row>
    <row r="9" spans="1:4" ht="9.75" customHeight="1" x14ac:dyDescent="0.3">
      <c r="A9" s="63"/>
      <c r="B9" s="65" t="s">
        <v>8</v>
      </c>
      <c r="C9" s="1"/>
      <c r="D9" s="1"/>
    </row>
    <row r="10" spans="1:4" ht="9.75" customHeight="1" x14ac:dyDescent="0.3">
      <c r="A10" s="66" t="s">
        <v>9</v>
      </c>
      <c r="B10" s="67" t="s">
        <v>10</v>
      </c>
      <c r="C10" s="1"/>
      <c r="D10" s="1"/>
    </row>
    <row r="11" spans="1:4" ht="9.75" customHeight="1" x14ac:dyDescent="0.3">
      <c r="A11" s="66" t="s">
        <v>11</v>
      </c>
      <c r="B11" s="67" t="s">
        <v>12</v>
      </c>
      <c r="C11" s="1"/>
      <c r="D11" s="1"/>
    </row>
    <row r="12" spans="1:4" ht="9.75" customHeight="1" x14ac:dyDescent="0.3">
      <c r="A12" s="66" t="s">
        <v>13</v>
      </c>
      <c r="B12" s="67" t="s">
        <v>14</v>
      </c>
      <c r="C12" s="1"/>
      <c r="D12" s="1"/>
    </row>
    <row r="13" spans="1:4" ht="9.75" customHeight="1" x14ac:dyDescent="0.3">
      <c r="A13" s="66" t="s">
        <v>15</v>
      </c>
      <c r="B13" s="67" t="s">
        <v>16</v>
      </c>
      <c r="C13" s="1"/>
      <c r="D13" s="1"/>
    </row>
    <row r="14" spans="1:4" ht="9.75" customHeight="1" x14ac:dyDescent="0.3">
      <c r="A14" s="66" t="s">
        <v>17</v>
      </c>
      <c r="B14" s="67" t="s">
        <v>18</v>
      </c>
      <c r="C14" s="1"/>
      <c r="D14" s="1"/>
    </row>
    <row r="15" spans="1:4" ht="9.75" customHeight="1" x14ac:dyDescent="0.3">
      <c r="A15" s="66" t="s">
        <v>19</v>
      </c>
      <c r="B15" s="67" t="s">
        <v>20</v>
      </c>
      <c r="C15" s="1"/>
      <c r="D15" s="1"/>
    </row>
    <row r="16" spans="1:4" ht="9.75" customHeight="1" x14ac:dyDescent="0.3">
      <c r="A16" s="66" t="s">
        <v>21</v>
      </c>
      <c r="B16" s="67" t="s">
        <v>22</v>
      </c>
      <c r="C16" s="1"/>
      <c r="D16" s="1"/>
    </row>
    <row r="17" spans="1:2" ht="9.75" customHeight="1" x14ac:dyDescent="0.3">
      <c r="A17" s="66" t="s">
        <v>23</v>
      </c>
      <c r="B17" s="67" t="s">
        <v>24</v>
      </c>
    </row>
    <row r="18" spans="1:2" ht="9.75" customHeight="1" x14ac:dyDescent="0.3">
      <c r="A18" s="66" t="s">
        <v>25</v>
      </c>
      <c r="B18" s="67" t="s">
        <v>26</v>
      </c>
    </row>
    <row r="19" spans="1:2" ht="9.75" customHeight="1" x14ac:dyDescent="0.3">
      <c r="A19" s="66" t="s">
        <v>27</v>
      </c>
      <c r="B19" s="67" t="s">
        <v>28</v>
      </c>
    </row>
    <row r="20" spans="1:2" ht="9.75" customHeight="1" x14ac:dyDescent="0.3">
      <c r="A20" s="66" t="s">
        <v>29</v>
      </c>
      <c r="B20" s="67" t="s">
        <v>30</v>
      </c>
    </row>
    <row r="21" spans="1:2" ht="9.75" customHeight="1" x14ac:dyDescent="0.3">
      <c r="A21" s="66" t="s">
        <v>31</v>
      </c>
      <c r="B21" s="67" t="s">
        <v>32</v>
      </c>
    </row>
    <row r="22" spans="1:2" ht="9.75" customHeight="1" x14ac:dyDescent="0.3">
      <c r="A22" s="66" t="s">
        <v>33</v>
      </c>
      <c r="B22" s="67" t="s">
        <v>34</v>
      </c>
    </row>
    <row r="23" spans="1:2" ht="9.75" customHeight="1" x14ac:dyDescent="0.3">
      <c r="A23" s="66" t="s">
        <v>35</v>
      </c>
      <c r="B23" s="67" t="s">
        <v>36</v>
      </c>
    </row>
    <row r="24" spans="1:2" ht="9.75" customHeight="1" x14ac:dyDescent="0.3">
      <c r="A24" s="66" t="s">
        <v>37</v>
      </c>
      <c r="B24" s="67" t="s">
        <v>38</v>
      </c>
    </row>
    <row r="25" spans="1:2" ht="9.75" customHeight="1" x14ac:dyDescent="0.3">
      <c r="A25" s="66" t="s">
        <v>39</v>
      </c>
      <c r="B25" s="67" t="s">
        <v>40</v>
      </c>
    </row>
    <row r="26" spans="1:2" ht="9.75" customHeight="1" x14ac:dyDescent="0.3">
      <c r="A26" s="66" t="s">
        <v>41</v>
      </c>
      <c r="B26" s="67" t="s">
        <v>42</v>
      </c>
    </row>
    <row r="27" spans="1:2" ht="9.75" customHeight="1" x14ac:dyDescent="0.3">
      <c r="A27" s="66" t="s">
        <v>43</v>
      </c>
      <c r="B27" s="67" t="s">
        <v>44</v>
      </c>
    </row>
    <row r="28" spans="1:2" ht="9.75" customHeight="1" x14ac:dyDescent="0.3">
      <c r="A28" s="66" t="s">
        <v>45</v>
      </c>
      <c r="B28" s="67" t="s">
        <v>46</v>
      </c>
    </row>
    <row r="29" spans="1:2" ht="9.75" customHeight="1" x14ac:dyDescent="0.3">
      <c r="A29" s="66" t="s">
        <v>47</v>
      </c>
      <c r="B29" s="67" t="s">
        <v>48</v>
      </c>
    </row>
    <row r="30" spans="1:2" ht="9.75" customHeight="1" x14ac:dyDescent="0.3">
      <c r="A30" s="66" t="s">
        <v>49</v>
      </c>
      <c r="B30" s="67" t="s">
        <v>50</v>
      </c>
    </row>
    <row r="31" spans="1:2" ht="9.75" customHeight="1" x14ac:dyDescent="0.3">
      <c r="A31" s="66" t="s">
        <v>51</v>
      </c>
      <c r="B31" s="67" t="s">
        <v>52</v>
      </c>
    </row>
    <row r="32" spans="1:2" ht="9.75" customHeight="1" x14ac:dyDescent="0.3">
      <c r="A32" s="66" t="s">
        <v>53</v>
      </c>
      <c r="B32" s="67" t="s">
        <v>54</v>
      </c>
    </row>
    <row r="33" spans="1:2" ht="15" customHeight="1" x14ac:dyDescent="0.3">
      <c r="A33" s="68"/>
      <c r="B33" s="69"/>
    </row>
    <row r="34" spans="1:2" ht="15" customHeight="1" x14ac:dyDescent="0.3">
      <c r="A34" s="68"/>
      <c r="B34" s="69"/>
    </row>
    <row r="35" spans="1:2" ht="9.75" customHeight="1" x14ac:dyDescent="0.3">
      <c r="A35" s="66" t="s">
        <v>55</v>
      </c>
      <c r="B35" s="70" t="s">
        <v>56</v>
      </c>
    </row>
    <row r="36" spans="1:2" ht="9.75" customHeight="1" x14ac:dyDescent="0.3">
      <c r="A36" s="66" t="s">
        <v>57</v>
      </c>
      <c r="B36" s="70" t="s">
        <v>58</v>
      </c>
    </row>
    <row r="37" spans="1:2" ht="9.75" customHeight="1" x14ac:dyDescent="0.3">
      <c r="A37" s="63"/>
      <c r="B37" s="67"/>
    </row>
    <row r="38" spans="1:2" ht="9.75" customHeight="1" x14ac:dyDescent="0.3">
      <c r="A38" s="63"/>
      <c r="B38" s="64" t="s">
        <v>59</v>
      </c>
    </row>
    <row r="39" spans="1:2" ht="9.75" customHeight="1" x14ac:dyDescent="0.3">
      <c r="A39" s="63" t="s">
        <v>60</v>
      </c>
      <c r="B39" s="70" t="s">
        <v>61</v>
      </c>
    </row>
    <row r="40" spans="1:2" ht="9.75" customHeight="1" x14ac:dyDescent="0.3">
      <c r="A40" s="63"/>
      <c r="B40" s="70" t="s">
        <v>62</v>
      </c>
    </row>
    <row r="41" spans="1:2" ht="9.75" customHeight="1" x14ac:dyDescent="0.3">
      <c r="A41" s="63"/>
      <c r="B41" s="71" t="s">
        <v>63</v>
      </c>
    </row>
    <row r="42" spans="1:2" ht="9.75" customHeight="1" x14ac:dyDescent="0.3">
      <c r="A42" s="63"/>
      <c r="B42" s="71" t="s">
        <v>64</v>
      </c>
    </row>
    <row r="43" spans="1:2" ht="9.75" customHeight="1" thickBot="1" x14ac:dyDescent="0.35">
      <c r="A43" s="72"/>
      <c r="B43" s="73"/>
    </row>
    <row r="44" spans="1:2" ht="9.75" customHeight="1" x14ac:dyDescent="0.3">
      <c r="A44" s="1"/>
      <c r="B44" s="1"/>
    </row>
    <row r="45" spans="1:2" ht="32.25" customHeight="1" x14ac:dyDescent="0.3">
      <c r="A45" s="101" t="s">
        <v>65</v>
      </c>
      <c r="B45" s="102"/>
    </row>
  </sheetData>
  <mergeCells count="5">
    <mergeCell ref="A45:B45"/>
    <mergeCell ref="A1:B1"/>
    <mergeCell ref="A2:B2"/>
    <mergeCell ref="A3:B3"/>
    <mergeCell ref="A4:B4"/>
  </mergeCells>
  <dataValidations disablePrompts="1" count="3">
    <dataValidation type="list" allowBlank="1" showInputMessage="1" showErrorMessage="1" prompt="Escoger el corte de la información, ya se trimestral (1 al 4) o anual (Cuenta Pública)." sqref="D3">
      <formula1>"1,2,3,4,Cuenta Pública"</formula1>
    </dataValidation>
    <dataValidation type="list" allowBlank="1" showInputMessage="1" showErrorMessage="1" prompt="Escoger el corte de la información, ya se trimestral (1 al 4) o anual (4)." sqref="D4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"Trimestral,Anual"</formula1>
    </dataValidation>
  </dataValidations>
  <hyperlinks>
    <hyperlink ref="A10" location="ACT!A6" display="ACT-01"/>
    <hyperlink ref="A11" location="ACT!A91" display="ACT-03"/>
    <hyperlink ref="A12" location="ESF!A6" display="ESF-01"/>
    <hyperlink ref="A13" location="ESF!A12" display="ESF-02"/>
    <hyperlink ref="A14" location="ESF!A17" display="ESF-03"/>
    <hyperlink ref="A15" location="ESF!A29" display="ESF-04"/>
    <hyperlink ref="A16" location="ESF!A38" display="ESF-05"/>
    <hyperlink ref="A17" location="ESF!A43" display="ESF-06"/>
    <hyperlink ref="A18" location="ESF!A47" display="ESF-07"/>
    <hyperlink ref="A19" location="ESF!A53" display="ESF-08"/>
    <hyperlink ref="A20" location="ESF!A76" display="ESF-09"/>
    <hyperlink ref="A21" location="ESF!A92" display="ESF-10"/>
    <hyperlink ref="A22" location="ESF!A98" display="ESF-11"/>
    <hyperlink ref="A23" location="ESF!A109" display="ESF-12"/>
    <hyperlink ref="A24" location="ESF!A126" display="ESF-13"/>
    <hyperlink ref="A25" location="ESF!A143" display="ESF-14"/>
    <hyperlink ref="A26" location="ESF!A151" display="ESF-15"/>
    <hyperlink ref="A27" location="ESF!A156" display="ESF-16"/>
    <hyperlink ref="A28" location="VHP!A6" display="VHP-01"/>
    <hyperlink ref="A29" location="VHP!A12" display="VHP-02"/>
    <hyperlink ref="A30" location="EFE!A6" display="EFE-01"/>
    <hyperlink ref="A31" location="EFE!A18" display="EFE-02"/>
    <hyperlink ref="A32" location="EFE!A45" display="EFE-03"/>
    <hyperlink ref="B35" location="Conciliacion_Ig!B4" display="CONCILIACIÓN ENTRE LOS INGRESOS PRESUPUESTARIOS Y CONTABLES"/>
    <hyperlink ref="B36" location="Conciliacion_Eg!B4" display="CONCILIACIÓN ENTRE LOS EGRESOS PRESUPUESTARIOS Y LOS GASTOS CONTABLES"/>
    <hyperlink ref="B39" location="Memoria!A8" display="CONTABLES"/>
    <hyperlink ref="B40" location="Memoria!A36" display="PRESUPUESTARIAS"/>
    <hyperlink ref="B41" location="Memoria!B38" display="INGRESOS"/>
    <hyperlink ref="B42" location="Memoria!B48" display="EGRESOS"/>
  </hyperlinks>
  <pageMargins left="0.70866141732283472" right="0.70866141732283472" top="0.74803149606299213" bottom="0.74803149606299213" header="0" footer="0"/>
  <pageSetup scale="77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4"/>
  <sheetViews>
    <sheetView showGridLines="0" workbookViewId="0">
      <selection activeCell="D166" sqref="D166"/>
    </sheetView>
  </sheetViews>
  <sheetFormatPr baseColWidth="10" defaultColWidth="14.44140625" defaultRowHeight="15" customHeight="1" x14ac:dyDescent="0.3"/>
  <cols>
    <col min="1" max="1" width="10" style="123" customWidth="1"/>
    <col min="2" max="2" width="72.88671875" style="123" customWidth="1"/>
    <col min="3" max="3" width="15.88671875" style="123" customWidth="1"/>
    <col min="4" max="4" width="11.109375" style="123" customWidth="1"/>
    <col min="5" max="5" width="14" style="123" customWidth="1"/>
    <col min="6" max="21" width="9.109375" style="123" customWidth="1"/>
    <col min="22" max="16384" width="14.44140625" style="123"/>
  </cols>
  <sheetData>
    <row r="1" spans="1:5" ht="11.25" customHeight="1" x14ac:dyDescent="0.3">
      <c r="A1" s="107" t="str">
        <f>'Notas a los Edos Financieros'!A1</f>
        <v>Municipio de León</v>
      </c>
      <c r="B1" s="122"/>
      <c r="C1" s="122"/>
      <c r="D1" s="42" t="s">
        <v>0</v>
      </c>
      <c r="E1" s="38">
        <f>'Notas a los Edos Financieros'!D1</f>
        <v>2025</v>
      </c>
    </row>
    <row r="2" spans="1:5" ht="11.25" customHeight="1" x14ac:dyDescent="0.3">
      <c r="A2" s="107" t="s">
        <v>66</v>
      </c>
      <c r="B2" s="122"/>
      <c r="C2" s="122"/>
      <c r="D2" s="42" t="s">
        <v>2</v>
      </c>
      <c r="E2" s="38" t="str">
        <f>'Notas a los Edos Financieros'!D2</f>
        <v>Trimestral</v>
      </c>
    </row>
    <row r="3" spans="1:5" ht="11.25" customHeight="1" x14ac:dyDescent="0.3">
      <c r="A3" s="107" t="str">
        <f>'Notas a los Edos Financieros'!A3</f>
        <v>Del 01 de Enero al 31 de Diciembre de 2025</v>
      </c>
      <c r="B3" s="122"/>
      <c r="C3" s="122"/>
      <c r="D3" s="42" t="s">
        <v>3</v>
      </c>
      <c r="E3" s="38">
        <f>'Notas a los Edos Financieros'!D3</f>
        <v>4</v>
      </c>
    </row>
    <row r="4" spans="1:5" ht="11.25" customHeight="1" x14ac:dyDescent="0.3">
      <c r="A4" s="107" t="s">
        <v>4</v>
      </c>
      <c r="B4" s="122"/>
      <c r="C4" s="122"/>
      <c r="D4" s="43"/>
      <c r="E4" s="43"/>
    </row>
    <row r="5" spans="1:5" ht="9.75" customHeight="1" x14ac:dyDescent="0.3">
      <c r="A5" s="39" t="s">
        <v>67</v>
      </c>
      <c r="B5" s="124"/>
      <c r="C5" s="124"/>
      <c r="D5" s="125"/>
      <c r="E5" s="124"/>
    </row>
    <row r="6" spans="1:5" ht="9.75" customHeight="1" x14ac:dyDescent="0.3">
      <c r="A6" s="126"/>
      <c r="B6" s="126"/>
      <c r="C6" s="126"/>
      <c r="D6" s="127"/>
      <c r="E6" s="126"/>
    </row>
    <row r="7" spans="1:5" ht="9.75" customHeight="1" x14ac:dyDescent="0.3">
      <c r="A7" s="124" t="s">
        <v>68</v>
      </c>
      <c r="B7" s="124"/>
      <c r="C7" s="124"/>
      <c r="D7" s="125"/>
      <c r="E7" s="124"/>
    </row>
    <row r="8" spans="1:5" ht="9.75" customHeight="1" x14ac:dyDescent="0.3">
      <c r="A8" s="128" t="s">
        <v>69</v>
      </c>
      <c r="B8" s="128" t="s">
        <v>70</v>
      </c>
      <c r="C8" s="55" t="s">
        <v>71</v>
      </c>
      <c r="D8" s="129" t="s">
        <v>72</v>
      </c>
      <c r="E8" s="55" t="s">
        <v>73</v>
      </c>
    </row>
    <row r="9" spans="1:5" s="149" customFormat="1" ht="14.4" x14ac:dyDescent="0.3">
      <c r="A9" s="145">
        <v>4000</v>
      </c>
      <c r="B9" s="132" t="s">
        <v>10</v>
      </c>
      <c r="C9" s="146">
        <f>C10+C57+C69</f>
        <v>9621313495.2200012</v>
      </c>
      <c r="D9" s="147"/>
      <c r="E9" s="148"/>
    </row>
    <row r="10" spans="1:5" s="149" customFormat="1" ht="14.4" x14ac:dyDescent="0.3">
      <c r="A10" s="145">
        <v>4100</v>
      </c>
      <c r="B10" s="132" t="s">
        <v>74</v>
      </c>
      <c r="C10" s="146">
        <f>C11+C21+C27+C30+C36+C39+C48</f>
        <v>3256767531.0100002</v>
      </c>
      <c r="D10" s="147"/>
      <c r="E10" s="148"/>
    </row>
    <row r="11" spans="1:5" s="149" customFormat="1" ht="14.4" x14ac:dyDescent="0.3">
      <c r="A11" s="145">
        <v>4110</v>
      </c>
      <c r="B11" s="132" t="s">
        <v>75</v>
      </c>
      <c r="C11" s="146">
        <f>SUM(C12:C20)</f>
        <v>2212153888.4299998</v>
      </c>
      <c r="D11" s="147">
        <f>IFERROR(C11/$C$11,"")</f>
        <v>1</v>
      </c>
      <c r="E11" s="148"/>
    </row>
    <row r="12" spans="1:5" s="149" customFormat="1" ht="14.4" x14ac:dyDescent="0.3">
      <c r="A12" s="150">
        <v>4111</v>
      </c>
      <c r="B12" s="131" t="s">
        <v>76</v>
      </c>
      <c r="C12" s="151">
        <v>14406158.109999999</v>
      </c>
      <c r="D12" s="147">
        <f t="shared" ref="D12:D17" si="0">IFERROR(C12/$C$11,"")</f>
        <v>6.5122766482689299E-3</v>
      </c>
      <c r="E12" s="148"/>
    </row>
    <row r="13" spans="1:5" s="149" customFormat="1" ht="14.4" x14ac:dyDescent="0.3">
      <c r="A13" s="150">
        <v>4112</v>
      </c>
      <c r="B13" s="131" t="s">
        <v>77</v>
      </c>
      <c r="C13" s="151">
        <v>2080351294.6499999</v>
      </c>
      <c r="D13" s="147">
        <f t="shared" si="0"/>
        <v>0.94041888565286824</v>
      </c>
      <c r="E13" s="148"/>
    </row>
    <row r="14" spans="1:5" s="149" customFormat="1" ht="14.4" x14ac:dyDescent="0.3">
      <c r="A14" s="150">
        <v>4113</v>
      </c>
      <c r="B14" s="131" t="s">
        <v>78</v>
      </c>
      <c r="C14" s="151">
        <v>14741246.51</v>
      </c>
      <c r="D14" s="147">
        <f t="shared" si="0"/>
        <v>6.6637527285509472E-3</v>
      </c>
      <c r="E14" s="148"/>
    </row>
    <row r="15" spans="1:5" s="149" customFormat="1" ht="14.4" x14ac:dyDescent="0.3">
      <c r="A15" s="150">
        <v>4114</v>
      </c>
      <c r="B15" s="131" t="s">
        <v>79</v>
      </c>
      <c r="C15" s="151">
        <v>0</v>
      </c>
      <c r="D15" s="147">
        <f t="shared" si="0"/>
        <v>0</v>
      </c>
      <c r="E15" s="148"/>
    </row>
    <row r="16" spans="1:5" s="149" customFormat="1" ht="14.4" x14ac:dyDescent="0.3">
      <c r="A16" s="150">
        <v>4115</v>
      </c>
      <c r="B16" s="131" t="s">
        <v>80</v>
      </c>
      <c r="C16" s="151">
        <v>0</v>
      </c>
      <c r="D16" s="147">
        <f t="shared" si="0"/>
        <v>0</v>
      </c>
      <c r="E16" s="148"/>
    </row>
    <row r="17" spans="1:5" s="149" customFormat="1" ht="14.4" x14ac:dyDescent="0.3">
      <c r="A17" s="150">
        <v>4116</v>
      </c>
      <c r="B17" s="131" t="s">
        <v>81</v>
      </c>
      <c r="C17" s="151">
        <v>0</v>
      </c>
      <c r="D17" s="147">
        <f t="shared" si="0"/>
        <v>0</v>
      </c>
      <c r="E17" s="148"/>
    </row>
    <row r="18" spans="1:5" s="149" customFormat="1" ht="14.4" x14ac:dyDescent="0.3">
      <c r="A18" s="150">
        <v>4117</v>
      </c>
      <c r="B18" s="131" t="s">
        <v>82</v>
      </c>
      <c r="C18" s="151">
        <v>102655189.16</v>
      </c>
      <c r="D18" s="147">
        <f>IFERROR(C18/$C$18,"")</f>
        <v>1</v>
      </c>
      <c r="E18" s="148"/>
    </row>
    <row r="19" spans="1:5" s="149" customFormat="1" ht="20.399999999999999" x14ac:dyDescent="0.3">
      <c r="A19" s="150">
        <v>4118</v>
      </c>
      <c r="B19" s="131" t="s">
        <v>83</v>
      </c>
      <c r="C19" s="151">
        <v>0</v>
      </c>
      <c r="D19" s="147">
        <f t="shared" ref="D19:D26" si="1">IFERROR(C19/$C$18,"")</f>
        <v>0</v>
      </c>
      <c r="E19" s="148"/>
    </row>
    <row r="20" spans="1:5" s="149" customFormat="1" ht="14.4" x14ac:dyDescent="0.3">
      <c r="A20" s="150">
        <v>4119</v>
      </c>
      <c r="B20" s="131" t="s">
        <v>84</v>
      </c>
      <c r="C20" s="151">
        <v>0</v>
      </c>
      <c r="D20" s="147">
        <f t="shared" si="1"/>
        <v>0</v>
      </c>
      <c r="E20" s="148"/>
    </row>
    <row r="21" spans="1:5" s="149" customFormat="1" ht="14.4" x14ac:dyDescent="0.3">
      <c r="A21" s="145">
        <v>4120</v>
      </c>
      <c r="B21" s="132" t="s">
        <v>85</v>
      </c>
      <c r="C21" s="146">
        <f>SUM(C22:C26)</f>
        <v>0</v>
      </c>
      <c r="D21" s="147">
        <f t="shared" si="1"/>
        <v>0</v>
      </c>
      <c r="E21" s="148"/>
    </row>
    <row r="22" spans="1:5" s="149" customFormat="1" ht="14.4" x14ac:dyDescent="0.3">
      <c r="A22" s="150">
        <v>4121</v>
      </c>
      <c r="B22" s="131" t="s">
        <v>86</v>
      </c>
      <c r="C22" s="151">
        <v>0</v>
      </c>
      <c r="D22" s="147">
        <f t="shared" si="1"/>
        <v>0</v>
      </c>
      <c r="E22" s="148"/>
    </row>
    <row r="23" spans="1:5" s="149" customFormat="1" ht="14.4" x14ac:dyDescent="0.3">
      <c r="A23" s="150">
        <v>4122</v>
      </c>
      <c r="B23" s="131" t="s">
        <v>87</v>
      </c>
      <c r="C23" s="151">
        <v>0</v>
      </c>
      <c r="D23" s="147">
        <f t="shared" si="1"/>
        <v>0</v>
      </c>
      <c r="E23" s="148"/>
    </row>
    <row r="24" spans="1:5" s="149" customFormat="1" ht="14.4" x14ac:dyDescent="0.3">
      <c r="A24" s="150">
        <v>4123</v>
      </c>
      <c r="B24" s="131" t="s">
        <v>88</v>
      </c>
      <c r="C24" s="151">
        <v>0</v>
      </c>
      <c r="D24" s="147">
        <f t="shared" si="1"/>
        <v>0</v>
      </c>
      <c r="E24" s="148"/>
    </row>
    <row r="25" spans="1:5" s="149" customFormat="1" ht="14.4" x14ac:dyDescent="0.3">
      <c r="A25" s="150">
        <v>4124</v>
      </c>
      <c r="B25" s="131" t="s">
        <v>89</v>
      </c>
      <c r="C25" s="151">
        <v>0</v>
      </c>
      <c r="D25" s="147">
        <f t="shared" si="1"/>
        <v>0</v>
      </c>
      <c r="E25" s="148"/>
    </row>
    <row r="26" spans="1:5" s="149" customFormat="1" ht="14.4" x14ac:dyDescent="0.3">
      <c r="A26" s="150">
        <v>4129</v>
      </c>
      <c r="B26" s="131" t="s">
        <v>90</v>
      </c>
      <c r="C26" s="151">
        <v>0</v>
      </c>
      <c r="D26" s="147">
        <f t="shared" si="1"/>
        <v>0</v>
      </c>
      <c r="E26" s="148"/>
    </row>
    <row r="27" spans="1:5" s="149" customFormat="1" ht="14.4" x14ac:dyDescent="0.3">
      <c r="A27" s="145">
        <v>4130</v>
      </c>
      <c r="B27" s="132" t="s">
        <v>91</v>
      </c>
      <c r="C27" s="146">
        <f>SUM(C28:C29)</f>
        <v>69875.399999999994</v>
      </c>
      <c r="D27" s="147">
        <f t="shared" ref="D27:D29" si="2">IFERROR(C27/$C$27,"")</f>
        <v>1</v>
      </c>
      <c r="E27" s="148"/>
    </row>
    <row r="28" spans="1:5" s="149" customFormat="1" ht="14.4" x14ac:dyDescent="0.3">
      <c r="A28" s="150">
        <v>4131</v>
      </c>
      <c r="B28" s="131" t="s">
        <v>92</v>
      </c>
      <c r="C28" s="151">
        <v>69875.399999999994</v>
      </c>
      <c r="D28" s="147">
        <f t="shared" si="2"/>
        <v>1</v>
      </c>
      <c r="E28" s="148"/>
    </row>
    <row r="29" spans="1:5" s="149" customFormat="1" ht="20.399999999999999" x14ac:dyDescent="0.3">
      <c r="A29" s="150">
        <v>4132</v>
      </c>
      <c r="B29" s="131" t="s">
        <v>93</v>
      </c>
      <c r="C29" s="151">
        <v>0</v>
      </c>
      <c r="D29" s="147">
        <f t="shared" si="2"/>
        <v>0</v>
      </c>
      <c r="E29" s="148"/>
    </row>
    <row r="30" spans="1:5" s="149" customFormat="1" ht="14.4" x14ac:dyDescent="0.3">
      <c r="A30" s="145">
        <v>4140</v>
      </c>
      <c r="B30" s="132" t="s">
        <v>94</v>
      </c>
      <c r="C30" s="146">
        <f>SUM(C31:C35)</f>
        <v>470349190.36000001</v>
      </c>
      <c r="D30" s="147">
        <f t="shared" ref="D30:D35" si="3">IFERROR(C30/$C$30,"")</f>
        <v>1</v>
      </c>
      <c r="E30" s="148"/>
    </row>
    <row r="31" spans="1:5" s="149" customFormat="1" ht="14.4" x14ac:dyDescent="0.3">
      <c r="A31" s="150">
        <v>4141</v>
      </c>
      <c r="B31" s="131" t="s">
        <v>95</v>
      </c>
      <c r="C31" s="151">
        <v>0</v>
      </c>
      <c r="D31" s="147">
        <f t="shared" si="3"/>
        <v>0</v>
      </c>
      <c r="E31" s="148"/>
    </row>
    <row r="32" spans="1:5" s="149" customFormat="1" ht="14.4" x14ac:dyDescent="0.3">
      <c r="A32" s="150">
        <v>4143</v>
      </c>
      <c r="B32" s="131" t="s">
        <v>96</v>
      </c>
      <c r="C32" s="151">
        <v>462339656.60000002</v>
      </c>
      <c r="D32" s="147">
        <f t="shared" si="3"/>
        <v>0.98297109057662124</v>
      </c>
      <c r="E32" s="148"/>
    </row>
    <row r="33" spans="1:5" s="149" customFormat="1" ht="14.4" x14ac:dyDescent="0.3">
      <c r="A33" s="150">
        <v>4144</v>
      </c>
      <c r="B33" s="131" t="s">
        <v>97</v>
      </c>
      <c r="C33" s="151">
        <v>311444.18</v>
      </c>
      <c r="D33" s="147">
        <f t="shared" si="3"/>
        <v>6.6215523781729927E-4</v>
      </c>
      <c r="E33" s="148"/>
    </row>
    <row r="34" spans="1:5" s="149" customFormat="1" ht="20.399999999999999" x14ac:dyDescent="0.3">
      <c r="A34" s="150">
        <v>4145</v>
      </c>
      <c r="B34" s="131" t="s">
        <v>98</v>
      </c>
      <c r="C34" s="151">
        <v>0</v>
      </c>
      <c r="D34" s="147">
        <f t="shared" si="3"/>
        <v>0</v>
      </c>
      <c r="E34" s="148"/>
    </row>
    <row r="35" spans="1:5" s="149" customFormat="1" ht="14.4" x14ac:dyDescent="0.3">
      <c r="A35" s="150">
        <v>4149</v>
      </c>
      <c r="B35" s="131" t="s">
        <v>99</v>
      </c>
      <c r="C35" s="151">
        <v>7698089.5800000001</v>
      </c>
      <c r="D35" s="147">
        <f t="shared" si="3"/>
        <v>1.6366754185561515E-2</v>
      </c>
      <c r="E35" s="148"/>
    </row>
    <row r="36" spans="1:5" s="149" customFormat="1" ht="14.4" x14ac:dyDescent="0.3">
      <c r="A36" s="145">
        <v>4150</v>
      </c>
      <c r="B36" s="132" t="s">
        <v>100</v>
      </c>
      <c r="C36" s="146">
        <f>SUM(C37:C38)</f>
        <v>162582889.83999997</v>
      </c>
      <c r="D36" s="147">
        <f t="shared" ref="D36:D38" si="4">IFERROR(C36/$C$36,"")</f>
        <v>1</v>
      </c>
      <c r="E36" s="148"/>
    </row>
    <row r="37" spans="1:5" s="149" customFormat="1" ht="14.4" x14ac:dyDescent="0.3">
      <c r="A37" s="150">
        <v>4151</v>
      </c>
      <c r="B37" s="131" t="s">
        <v>100</v>
      </c>
      <c r="C37" s="151">
        <v>162582889.83999997</v>
      </c>
      <c r="D37" s="147">
        <f t="shared" si="4"/>
        <v>1</v>
      </c>
      <c r="E37" s="148"/>
    </row>
    <row r="38" spans="1:5" s="149" customFormat="1" ht="20.399999999999999" x14ac:dyDescent="0.3">
      <c r="A38" s="150">
        <v>4154</v>
      </c>
      <c r="B38" s="131" t="s">
        <v>101</v>
      </c>
      <c r="C38" s="151">
        <v>0</v>
      </c>
      <c r="D38" s="147">
        <f t="shared" si="4"/>
        <v>0</v>
      </c>
      <c r="E38" s="148"/>
    </row>
    <row r="39" spans="1:5" s="149" customFormat="1" ht="14.4" x14ac:dyDescent="0.3">
      <c r="A39" s="145">
        <v>4160</v>
      </c>
      <c r="B39" s="132" t="s">
        <v>102</v>
      </c>
      <c r="C39" s="146">
        <f>SUM(C40:C47)</f>
        <v>411611686.97999996</v>
      </c>
      <c r="D39" s="147">
        <f>IFERROR(C39/$C$39,"")</f>
        <v>1</v>
      </c>
      <c r="E39" s="148"/>
    </row>
    <row r="40" spans="1:5" s="149" customFormat="1" ht="14.4" x14ac:dyDescent="0.3">
      <c r="A40" s="150">
        <v>4161</v>
      </c>
      <c r="B40" s="131" t="s">
        <v>103</v>
      </c>
      <c r="C40" s="151">
        <v>0</v>
      </c>
      <c r="D40" s="147">
        <f t="shared" ref="D40:D47" si="5">IFERROR(C40/$C$39,"")</f>
        <v>0</v>
      </c>
      <c r="E40" s="148"/>
    </row>
    <row r="41" spans="1:5" s="149" customFormat="1" ht="14.4" x14ac:dyDescent="0.3">
      <c r="A41" s="150">
        <v>4162</v>
      </c>
      <c r="B41" s="131" t="s">
        <v>104</v>
      </c>
      <c r="C41" s="151">
        <v>128043514.98999998</v>
      </c>
      <c r="D41" s="147">
        <f t="shared" si="5"/>
        <v>0.31107842425334625</v>
      </c>
      <c r="E41" s="148"/>
    </row>
    <row r="42" spans="1:5" s="149" customFormat="1" ht="14.4" x14ac:dyDescent="0.3">
      <c r="A42" s="150">
        <v>4163</v>
      </c>
      <c r="B42" s="131" t="s">
        <v>105</v>
      </c>
      <c r="C42" s="151">
        <v>10025892.09</v>
      </c>
      <c r="D42" s="147">
        <f t="shared" si="5"/>
        <v>2.4357646799487386E-2</v>
      </c>
      <c r="E42" s="148"/>
    </row>
    <row r="43" spans="1:5" s="149" customFormat="1" ht="14.4" x14ac:dyDescent="0.3">
      <c r="A43" s="150">
        <v>4164</v>
      </c>
      <c r="B43" s="131" t="s">
        <v>106</v>
      </c>
      <c r="C43" s="151">
        <v>0</v>
      </c>
      <c r="D43" s="147">
        <f t="shared" si="5"/>
        <v>0</v>
      </c>
      <c r="E43" s="148"/>
    </row>
    <row r="44" spans="1:5" s="149" customFormat="1" ht="14.4" x14ac:dyDescent="0.3">
      <c r="A44" s="150">
        <v>4165</v>
      </c>
      <c r="B44" s="131" t="s">
        <v>107</v>
      </c>
      <c r="C44" s="151">
        <v>0</v>
      </c>
      <c r="D44" s="147">
        <f t="shared" si="5"/>
        <v>0</v>
      </c>
      <c r="E44" s="148"/>
    </row>
    <row r="45" spans="1:5" s="149" customFormat="1" ht="20.399999999999999" x14ac:dyDescent="0.3">
      <c r="A45" s="150">
        <v>4166</v>
      </c>
      <c r="B45" s="131" t="s">
        <v>108</v>
      </c>
      <c r="C45" s="151">
        <v>0</v>
      </c>
      <c r="D45" s="147">
        <f t="shared" si="5"/>
        <v>0</v>
      </c>
      <c r="E45" s="148"/>
    </row>
    <row r="46" spans="1:5" s="149" customFormat="1" ht="14.4" x14ac:dyDescent="0.3">
      <c r="A46" s="150">
        <v>4168</v>
      </c>
      <c r="B46" s="131" t="s">
        <v>109</v>
      </c>
      <c r="C46" s="151">
        <v>3262353.0700000003</v>
      </c>
      <c r="D46" s="147">
        <f t="shared" si="5"/>
        <v>7.9258028214308617E-3</v>
      </c>
      <c r="E46" s="148"/>
    </row>
    <row r="47" spans="1:5" s="149" customFormat="1" ht="14.4" x14ac:dyDescent="0.3">
      <c r="A47" s="150">
        <v>4169</v>
      </c>
      <c r="B47" s="131" t="s">
        <v>110</v>
      </c>
      <c r="C47" s="151">
        <v>270279926.82999998</v>
      </c>
      <c r="D47" s="147">
        <f t="shared" si="5"/>
        <v>0.65663812612573558</v>
      </c>
      <c r="E47" s="148"/>
    </row>
    <row r="48" spans="1:5" s="149" customFormat="1" ht="14.4" x14ac:dyDescent="0.3">
      <c r="A48" s="145">
        <v>4170</v>
      </c>
      <c r="B48" s="132" t="s">
        <v>111</v>
      </c>
      <c r="C48" s="146">
        <f>SUM(C49:C56)</f>
        <v>0</v>
      </c>
      <c r="D48" s="147" t="str">
        <f t="shared" ref="D48:D56" si="6">IFERROR(C48/$C$48,"")</f>
        <v/>
      </c>
      <c r="E48" s="148"/>
    </row>
    <row r="49" spans="1:5" s="149" customFormat="1" ht="14.4" x14ac:dyDescent="0.3">
      <c r="A49" s="150">
        <v>4171</v>
      </c>
      <c r="B49" s="131" t="s">
        <v>112</v>
      </c>
      <c r="C49" s="151">
        <v>0</v>
      </c>
      <c r="D49" s="147" t="str">
        <f>IFERROR(C49/$C$48,"")</f>
        <v/>
      </c>
      <c r="E49" s="148"/>
    </row>
    <row r="50" spans="1:5" s="149" customFormat="1" ht="14.4" x14ac:dyDescent="0.3">
      <c r="A50" s="150">
        <v>4172</v>
      </c>
      <c r="B50" s="131" t="s">
        <v>113</v>
      </c>
      <c r="C50" s="151">
        <v>0</v>
      </c>
      <c r="D50" s="147" t="str">
        <f t="shared" si="6"/>
        <v/>
      </c>
      <c r="E50" s="148"/>
    </row>
    <row r="51" spans="1:5" s="149" customFormat="1" ht="20.399999999999999" x14ac:dyDescent="0.3">
      <c r="A51" s="150">
        <v>4173</v>
      </c>
      <c r="B51" s="131" t="s">
        <v>114</v>
      </c>
      <c r="C51" s="151">
        <v>0</v>
      </c>
      <c r="D51" s="147" t="str">
        <f t="shared" si="6"/>
        <v/>
      </c>
      <c r="E51" s="148"/>
    </row>
    <row r="52" spans="1:5" s="149" customFormat="1" ht="20.399999999999999" x14ac:dyDescent="0.3">
      <c r="A52" s="150">
        <v>4174</v>
      </c>
      <c r="B52" s="131" t="s">
        <v>115</v>
      </c>
      <c r="C52" s="151">
        <v>0</v>
      </c>
      <c r="D52" s="147" t="str">
        <f t="shared" si="6"/>
        <v/>
      </c>
      <c r="E52" s="148"/>
    </row>
    <row r="53" spans="1:5" s="149" customFormat="1" ht="20.399999999999999" x14ac:dyDescent="0.3">
      <c r="A53" s="150">
        <v>4175</v>
      </c>
      <c r="B53" s="131" t="s">
        <v>116</v>
      </c>
      <c r="C53" s="151">
        <v>0</v>
      </c>
      <c r="D53" s="147" t="str">
        <f t="shared" si="6"/>
        <v/>
      </c>
      <c r="E53" s="148"/>
    </row>
    <row r="54" spans="1:5" s="149" customFormat="1" ht="20.399999999999999" x14ac:dyDescent="0.3">
      <c r="A54" s="150">
        <v>4176</v>
      </c>
      <c r="B54" s="131" t="s">
        <v>117</v>
      </c>
      <c r="C54" s="151">
        <v>0</v>
      </c>
      <c r="D54" s="147" t="str">
        <f t="shared" si="6"/>
        <v/>
      </c>
      <c r="E54" s="148"/>
    </row>
    <row r="55" spans="1:5" s="149" customFormat="1" ht="20.399999999999999" x14ac:dyDescent="0.3">
      <c r="A55" s="150">
        <v>4177</v>
      </c>
      <c r="B55" s="131" t="s">
        <v>118</v>
      </c>
      <c r="C55" s="151">
        <v>0</v>
      </c>
      <c r="D55" s="147" t="str">
        <f t="shared" si="6"/>
        <v/>
      </c>
      <c r="E55" s="148"/>
    </row>
    <row r="56" spans="1:5" s="149" customFormat="1" ht="20.399999999999999" x14ac:dyDescent="0.3">
      <c r="A56" s="150">
        <v>4178</v>
      </c>
      <c r="B56" s="131" t="s">
        <v>119</v>
      </c>
      <c r="C56" s="151">
        <v>0</v>
      </c>
      <c r="D56" s="147" t="str">
        <f t="shared" si="6"/>
        <v/>
      </c>
      <c r="E56" s="148"/>
    </row>
    <row r="57" spans="1:5" s="149" customFormat="1" ht="30.6" x14ac:dyDescent="0.3">
      <c r="A57" s="145">
        <v>4200</v>
      </c>
      <c r="B57" s="132" t="s">
        <v>120</v>
      </c>
      <c r="C57" s="146">
        <f>+C58+C64</f>
        <v>6328661372.170001</v>
      </c>
      <c r="D57" s="147"/>
      <c r="E57" s="148"/>
    </row>
    <row r="58" spans="1:5" s="149" customFormat="1" ht="20.399999999999999" x14ac:dyDescent="0.3">
      <c r="A58" s="145">
        <v>4210</v>
      </c>
      <c r="B58" s="132" t="s">
        <v>121</v>
      </c>
      <c r="C58" s="146">
        <f>SUM(C59:C63)</f>
        <v>6165961615.7700014</v>
      </c>
      <c r="D58" s="147">
        <f t="shared" ref="D58:D63" si="7">IFERROR(C58/$C$58,"")</f>
        <v>1</v>
      </c>
      <c r="E58" s="148"/>
    </row>
    <row r="59" spans="1:5" s="149" customFormat="1" ht="14.4" x14ac:dyDescent="0.3">
      <c r="A59" s="150">
        <v>4211</v>
      </c>
      <c r="B59" s="131" t="s">
        <v>122</v>
      </c>
      <c r="C59" s="151">
        <v>3920603311.8000002</v>
      </c>
      <c r="D59" s="147">
        <f t="shared" si="7"/>
        <v>0.63584620795768576</v>
      </c>
      <c r="E59" s="148"/>
    </row>
    <row r="60" spans="1:5" s="149" customFormat="1" ht="14.4" x14ac:dyDescent="0.3">
      <c r="A60" s="150">
        <v>4212</v>
      </c>
      <c r="B60" s="131" t="s">
        <v>123</v>
      </c>
      <c r="C60" s="151">
        <v>2189464733.1500001</v>
      </c>
      <c r="D60" s="147">
        <f t="shared" si="7"/>
        <v>0.3550889333385156</v>
      </c>
      <c r="E60" s="148"/>
    </row>
    <row r="61" spans="1:5" s="149" customFormat="1" ht="14.4" x14ac:dyDescent="0.3">
      <c r="A61" s="150">
        <v>4213</v>
      </c>
      <c r="B61" s="131" t="s">
        <v>124</v>
      </c>
      <c r="C61" s="151">
        <v>420987.14</v>
      </c>
      <c r="D61" s="147">
        <f t="shared" si="7"/>
        <v>6.827599103492431E-5</v>
      </c>
      <c r="E61" s="148"/>
    </row>
    <row r="62" spans="1:5" s="149" customFormat="1" ht="14.4" x14ac:dyDescent="0.3">
      <c r="A62" s="150">
        <v>4214</v>
      </c>
      <c r="B62" s="131" t="s">
        <v>125</v>
      </c>
      <c r="C62" s="151">
        <v>55472583.68</v>
      </c>
      <c r="D62" s="147">
        <f t="shared" si="7"/>
        <v>8.9965827127635491E-3</v>
      </c>
      <c r="E62" s="148"/>
    </row>
    <row r="63" spans="1:5" s="149" customFormat="1" ht="14.4" x14ac:dyDescent="0.3">
      <c r="A63" s="150">
        <v>4215</v>
      </c>
      <c r="B63" s="131" t="s">
        <v>126</v>
      </c>
      <c r="C63" s="151">
        <v>0</v>
      </c>
      <c r="D63" s="147">
        <f t="shared" si="7"/>
        <v>0</v>
      </c>
      <c r="E63" s="148"/>
    </row>
    <row r="64" spans="1:5" s="149" customFormat="1" ht="14.4" x14ac:dyDescent="0.3">
      <c r="A64" s="145">
        <v>4220</v>
      </c>
      <c r="B64" s="132" t="s">
        <v>127</v>
      </c>
      <c r="C64" s="146">
        <f>SUM(C65:C68)</f>
        <v>162699756.40000001</v>
      </c>
      <c r="D64" s="147">
        <f t="shared" ref="D64:D68" si="8">IFERROR(C64/$C$64,"")</f>
        <v>1</v>
      </c>
      <c r="E64" s="148"/>
    </row>
    <row r="65" spans="1:5" s="149" customFormat="1" ht="14.4" x14ac:dyDescent="0.3">
      <c r="A65" s="150">
        <v>4221</v>
      </c>
      <c r="B65" s="131" t="s">
        <v>128</v>
      </c>
      <c r="C65" s="151">
        <v>162699756.40000001</v>
      </c>
      <c r="D65" s="147">
        <f t="shared" si="8"/>
        <v>1</v>
      </c>
      <c r="E65" s="148"/>
    </row>
    <row r="66" spans="1:5" s="149" customFormat="1" ht="14.4" x14ac:dyDescent="0.3">
      <c r="A66" s="150">
        <v>4223</v>
      </c>
      <c r="B66" s="131" t="s">
        <v>129</v>
      </c>
      <c r="C66" s="151">
        <v>0</v>
      </c>
      <c r="D66" s="147">
        <f t="shared" si="8"/>
        <v>0</v>
      </c>
      <c r="E66" s="148"/>
    </row>
    <row r="67" spans="1:5" s="149" customFormat="1" ht="14.4" x14ac:dyDescent="0.3">
      <c r="A67" s="150">
        <v>4225</v>
      </c>
      <c r="B67" s="131" t="s">
        <v>130</v>
      </c>
      <c r="C67" s="151">
        <v>0</v>
      </c>
      <c r="D67" s="147">
        <f t="shared" si="8"/>
        <v>0</v>
      </c>
      <c r="E67" s="148"/>
    </row>
    <row r="68" spans="1:5" s="149" customFormat="1" ht="14.4" x14ac:dyDescent="0.3">
      <c r="A68" s="150">
        <v>4227</v>
      </c>
      <c r="B68" s="131" t="s">
        <v>131</v>
      </c>
      <c r="C68" s="151">
        <v>0</v>
      </c>
      <c r="D68" s="147">
        <f t="shared" si="8"/>
        <v>0</v>
      </c>
      <c r="E68" s="148"/>
    </row>
    <row r="69" spans="1:5" s="149" customFormat="1" ht="14.4" x14ac:dyDescent="0.3">
      <c r="A69" s="145">
        <v>4300</v>
      </c>
      <c r="B69" s="132" t="s">
        <v>132</v>
      </c>
      <c r="C69" s="146">
        <f>+C70+C73+C79+C81+C83</f>
        <v>35884592.039999999</v>
      </c>
      <c r="D69" s="147"/>
      <c r="E69" s="131"/>
    </row>
    <row r="70" spans="1:5" s="149" customFormat="1" ht="14.4" x14ac:dyDescent="0.3">
      <c r="A70" s="145">
        <v>4310</v>
      </c>
      <c r="B70" s="132" t="s">
        <v>133</v>
      </c>
      <c r="C70" s="146">
        <f>SUM(C71:C72)</f>
        <v>0</v>
      </c>
      <c r="D70" s="147" t="str">
        <f t="shared" ref="D70:D72" si="9">IFERROR(C70/$C$70,"")</f>
        <v/>
      </c>
      <c r="E70" s="131"/>
    </row>
    <row r="71" spans="1:5" s="149" customFormat="1" ht="14.4" x14ac:dyDescent="0.3">
      <c r="A71" s="150">
        <v>4311</v>
      </c>
      <c r="B71" s="131" t="s">
        <v>134</v>
      </c>
      <c r="C71" s="151">
        <v>0</v>
      </c>
      <c r="D71" s="147" t="str">
        <f t="shared" si="9"/>
        <v/>
      </c>
      <c r="E71" s="131"/>
    </row>
    <row r="72" spans="1:5" s="149" customFormat="1" ht="14.4" x14ac:dyDescent="0.3">
      <c r="A72" s="150">
        <v>4319</v>
      </c>
      <c r="B72" s="131" t="s">
        <v>135</v>
      </c>
      <c r="C72" s="151">
        <v>0</v>
      </c>
      <c r="D72" s="147" t="str">
        <f t="shared" si="9"/>
        <v/>
      </c>
      <c r="E72" s="131"/>
    </row>
    <row r="73" spans="1:5" s="149" customFormat="1" ht="14.4" x14ac:dyDescent="0.3">
      <c r="A73" s="145">
        <v>4320</v>
      </c>
      <c r="B73" s="132" t="s">
        <v>136</v>
      </c>
      <c r="C73" s="146">
        <f>SUM(C74:C78)</f>
        <v>9734.76</v>
      </c>
      <c r="D73" s="147">
        <f t="shared" ref="D73:D78" si="10">IFERROR(C73/$C$73,"")</f>
        <v>1</v>
      </c>
      <c r="E73" s="131"/>
    </row>
    <row r="74" spans="1:5" s="149" customFormat="1" ht="14.4" x14ac:dyDescent="0.3">
      <c r="A74" s="150">
        <v>4321</v>
      </c>
      <c r="B74" s="131" t="s">
        <v>137</v>
      </c>
      <c r="C74" s="151">
        <v>0</v>
      </c>
      <c r="D74" s="147">
        <f t="shared" si="10"/>
        <v>0</v>
      </c>
      <c r="E74" s="131"/>
    </row>
    <row r="75" spans="1:5" s="149" customFormat="1" ht="14.4" x14ac:dyDescent="0.3">
      <c r="A75" s="150">
        <v>4322</v>
      </c>
      <c r="B75" s="131" t="s">
        <v>138</v>
      </c>
      <c r="C75" s="151">
        <v>0</v>
      </c>
      <c r="D75" s="147">
        <f t="shared" si="10"/>
        <v>0</v>
      </c>
      <c r="E75" s="131"/>
    </row>
    <row r="76" spans="1:5" s="149" customFormat="1" ht="14.4" x14ac:dyDescent="0.3">
      <c r="A76" s="150">
        <v>4323</v>
      </c>
      <c r="B76" s="131" t="s">
        <v>139</v>
      </c>
      <c r="C76" s="151">
        <v>0</v>
      </c>
      <c r="D76" s="147">
        <f t="shared" si="10"/>
        <v>0</v>
      </c>
      <c r="E76" s="131"/>
    </row>
    <row r="77" spans="1:5" s="149" customFormat="1" ht="14.4" x14ac:dyDescent="0.3">
      <c r="A77" s="150">
        <v>4324</v>
      </c>
      <c r="B77" s="131" t="s">
        <v>140</v>
      </c>
      <c r="C77" s="151">
        <v>0</v>
      </c>
      <c r="D77" s="147">
        <f t="shared" si="10"/>
        <v>0</v>
      </c>
      <c r="E77" s="131"/>
    </row>
    <row r="78" spans="1:5" s="149" customFormat="1" ht="14.4" x14ac:dyDescent="0.3">
      <c r="A78" s="150">
        <v>4325</v>
      </c>
      <c r="B78" s="131" t="s">
        <v>141</v>
      </c>
      <c r="C78" s="151">
        <v>9734.76</v>
      </c>
      <c r="D78" s="147">
        <f t="shared" si="10"/>
        <v>1</v>
      </c>
      <c r="E78" s="131"/>
    </row>
    <row r="79" spans="1:5" s="149" customFormat="1" ht="14.4" x14ac:dyDescent="0.3">
      <c r="A79" s="145">
        <v>4330</v>
      </c>
      <c r="B79" s="132" t="s">
        <v>142</v>
      </c>
      <c r="C79" s="146">
        <f>SUM(C80)</f>
        <v>0</v>
      </c>
      <c r="D79" s="147" t="str">
        <f t="shared" ref="D79:D80" si="11">IFERROR(C79/$C$79,"")</f>
        <v/>
      </c>
      <c r="E79" s="131"/>
    </row>
    <row r="80" spans="1:5" s="149" customFormat="1" ht="14.4" x14ac:dyDescent="0.3">
      <c r="A80" s="150">
        <v>4331</v>
      </c>
      <c r="B80" s="131" t="s">
        <v>142</v>
      </c>
      <c r="C80" s="151">
        <v>0</v>
      </c>
      <c r="D80" s="147" t="str">
        <f t="shared" si="11"/>
        <v/>
      </c>
      <c r="E80" s="131"/>
    </row>
    <row r="81" spans="1:5" s="149" customFormat="1" ht="14.4" x14ac:dyDescent="0.3">
      <c r="A81" s="145">
        <v>4340</v>
      </c>
      <c r="B81" s="132" t="s">
        <v>143</v>
      </c>
      <c r="C81" s="146">
        <f>SUM(C82)</f>
        <v>19990000</v>
      </c>
      <c r="D81" s="147">
        <f t="shared" ref="D81:D82" si="12">IFERROR(C81/$C$81,"")</f>
        <v>1</v>
      </c>
      <c r="E81" s="131"/>
    </row>
    <row r="82" spans="1:5" s="149" customFormat="1" ht="14.4" x14ac:dyDescent="0.3">
      <c r="A82" s="150">
        <v>4341</v>
      </c>
      <c r="B82" s="131" t="s">
        <v>143</v>
      </c>
      <c r="C82" s="151">
        <v>19990000</v>
      </c>
      <c r="D82" s="147">
        <f t="shared" si="12"/>
        <v>1</v>
      </c>
      <c r="E82" s="131"/>
    </row>
    <row r="83" spans="1:5" s="149" customFormat="1" ht="14.4" x14ac:dyDescent="0.3">
      <c r="A83" s="145">
        <v>4390</v>
      </c>
      <c r="B83" s="132" t="s">
        <v>144</v>
      </c>
      <c r="C83" s="146">
        <f>SUM(C84:C90)</f>
        <v>15884857.279999999</v>
      </c>
      <c r="D83" s="147">
        <f t="shared" ref="D83:D90" si="13">IFERROR(C83/$C$83,"")</f>
        <v>1</v>
      </c>
      <c r="E83" s="131"/>
    </row>
    <row r="84" spans="1:5" s="149" customFormat="1" ht="14.4" x14ac:dyDescent="0.3">
      <c r="A84" s="150">
        <v>4392</v>
      </c>
      <c r="B84" s="131" t="s">
        <v>145</v>
      </c>
      <c r="C84" s="151">
        <v>0</v>
      </c>
      <c r="D84" s="147">
        <f t="shared" si="13"/>
        <v>0</v>
      </c>
      <c r="E84" s="131"/>
    </row>
    <row r="85" spans="1:5" s="149" customFormat="1" ht="14.4" x14ac:dyDescent="0.3">
      <c r="A85" s="150">
        <v>4393</v>
      </c>
      <c r="B85" s="131" t="s">
        <v>146</v>
      </c>
      <c r="C85" s="151">
        <v>0</v>
      </c>
      <c r="D85" s="147">
        <f t="shared" si="13"/>
        <v>0</v>
      </c>
      <c r="E85" s="131"/>
    </row>
    <row r="86" spans="1:5" s="149" customFormat="1" ht="14.4" x14ac:dyDescent="0.3">
      <c r="A86" s="150">
        <v>4394</v>
      </c>
      <c r="B86" s="131" t="s">
        <v>147</v>
      </c>
      <c r="C86" s="151">
        <v>0</v>
      </c>
      <c r="D86" s="147">
        <f t="shared" si="13"/>
        <v>0</v>
      </c>
      <c r="E86" s="131"/>
    </row>
    <row r="87" spans="1:5" s="149" customFormat="1" ht="14.4" x14ac:dyDescent="0.3">
      <c r="A87" s="150">
        <v>4395</v>
      </c>
      <c r="B87" s="131" t="s">
        <v>148</v>
      </c>
      <c r="C87" s="151">
        <v>0</v>
      </c>
      <c r="D87" s="147">
        <f t="shared" si="13"/>
        <v>0</v>
      </c>
      <c r="E87" s="131"/>
    </row>
    <row r="88" spans="1:5" s="149" customFormat="1" ht="14.4" x14ac:dyDescent="0.3">
      <c r="A88" s="150">
        <v>4396</v>
      </c>
      <c r="B88" s="131" t="s">
        <v>149</v>
      </c>
      <c r="C88" s="151">
        <v>0</v>
      </c>
      <c r="D88" s="147">
        <f t="shared" si="13"/>
        <v>0</v>
      </c>
      <c r="E88" s="131"/>
    </row>
    <row r="89" spans="1:5" s="149" customFormat="1" ht="14.4" x14ac:dyDescent="0.3">
      <c r="A89" s="150">
        <v>4397</v>
      </c>
      <c r="B89" s="131" t="s">
        <v>150</v>
      </c>
      <c r="C89" s="151">
        <v>0</v>
      </c>
      <c r="D89" s="147">
        <f t="shared" si="13"/>
        <v>0</v>
      </c>
      <c r="E89" s="131"/>
    </row>
    <row r="90" spans="1:5" s="149" customFormat="1" ht="14.4" x14ac:dyDescent="0.3">
      <c r="A90" s="150">
        <v>4399</v>
      </c>
      <c r="B90" s="131" t="s">
        <v>144</v>
      </c>
      <c r="C90" s="151">
        <v>15884857.279999999</v>
      </c>
      <c r="D90" s="147">
        <f t="shared" si="13"/>
        <v>1</v>
      </c>
      <c r="E90" s="131"/>
    </row>
    <row r="91" spans="1:5" s="149" customFormat="1" ht="14.4" x14ac:dyDescent="0.3">
      <c r="A91" s="148"/>
      <c r="B91" s="148"/>
      <c r="C91" s="148"/>
      <c r="D91" s="152"/>
      <c r="E91" s="148"/>
    </row>
    <row r="92" spans="1:5" s="149" customFormat="1" ht="14.4" x14ac:dyDescent="0.3">
      <c r="A92" s="124" t="s">
        <v>151</v>
      </c>
      <c r="B92" s="124"/>
      <c r="C92" s="124"/>
      <c r="D92" s="125"/>
      <c r="E92" s="124"/>
    </row>
    <row r="93" spans="1:5" s="149" customFormat="1" ht="14.4" x14ac:dyDescent="0.3">
      <c r="A93" s="153" t="s">
        <v>69</v>
      </c>
      <c r="B93" s="153" t="s">
        <v>70</v>
      </c>
      <c r="C93" s="56" t="s">
        <v>71</v>
      </c>
      <c r="D93" s="154" t="s">
        <v>72</v>
      </c>
      <c r="E93" s="56" t="s">
        <v>73</v>
      </c>
    </row>
    <row r="94" spans="1:5" s="149" customFormat="1" ht="14.4" x14ac:dyDescent="0.3">
      <c r="A94" s="155">
        <v>5000</v>
      </c>
      <c r="B94" s="156" t="s">
        <v>12</v>
      </c>
      <c r="C94" s="157">
        <f>+C95+C123+C156+C166+C181+C210</f>
        <v>8417661558.6200008</v>
      </c>
      <c r="D94" s="147"/>
      <c r="E94" s="131"/>
    </row>
    <row r="95" spans="1:5" s="149" customFormat="1" ht="14.4" x14ac:dyDescent="0.3">
      <c r="A95" s="155">
        <v>5100</v>
      </c>
      <c r="B95" s="156" t="s">
        <v>152</v>
      </c>
      <c r="C95" s="157">
        <f>+C96+C103+C113</f>
        <v>5486995909.0200005</v>
      </c>
      <c r="D95" s="147"/>
      <c r="E95" s="131"/>
    </row>
    <row r="96" spans="1:5" s="149" customFormat="1" ht="14.4" x14ac:dyDescent="0.3">
      <c r="A96" s="155">
        <v>5110</v>
      </c>
      <c r="B96" s="156" t="s">
        <v>153</v>
      </c>
      <c r="C96" s="157">
        <f>SUM(C97:C102)</f>
        <v>3278723013.5599999</v>
      </c>
      <c r="D96" s="147">
        <f t="shared" ref="D96:D102" si="14">IFERROR(C96/$C$96,"")</f>
        <v>1</v>
      </c>
      <c r="E96" s="131"/>
    </row>
    <row r="97" spans="1:5" s="149" customFormat="1" ht="14.4" x14ac:dyDescent="0.3">
      <c r="A97" s="158">
        <v>5111</v>
      </c>
      <c r="B97" s="159" t="s">
        <v>154</v>
      </c>
      <c r="C97" s="160">
        <v>1361361991.76</v>
      </c>
      <c r="D97" s="147">
        <f t="shared" si="14"/>
        <v>0.41521103982548641</v>
      </c>
      <c r="E97" s="131"/>
    </row>
    <row r="98" spans="1:5" s="149" customFormat="1" ht="14.4" x14ac:dyDescent="0.3">
      <c r="A98" s="158">
        <v>5112</v>
      </c>
      <c r="B98" s="159" t="s">
        <v>155</v>
      </c>
      <c r="C98" s="160">
        <v>64422152.810000002</v>
      </c>
      <c r="D98" s="147">
        <f t="shared" si="14"/>
        <v>1.9648549921285105E-2</v>
      </c>
      <c r="E98" s="131"/>
    </row>
    <row r="99" spans="1:5" s="149" customFormat="1" ht="14.4" x14ac:dyDescent="0.3">
      <c r="A99" s="158">
        <v>5113</v>
      </c>
      <c r="B99" s="159" t="s">
        <v>156</v>
      </c>
      <c r="C99" s="160">
        <v>326513975.48000002</v>
      </c>
      <c r="D99" s="147">
        <f t="shared" si="14"/>
        <v>9.9585714965740549E-2</v>
      </c>
      <c r="E99" s="131"/>
    </row>
    <row r="100" spans="1:5" s="149" customFormat="1" ht="14.4" x14ac:dyDescent="0.3">
      <c r="A100" s="158">
        <v>5114</v>
      </c>
      <c r="B100" s="159" t="s">
        <v>157</v>
      </c>
      <c r="C100" s="160">
        <v>597225678.83999991</v>
      </c>
      <c r="D100" s="147">
        <f t="shared" si="14"/>
        <v>0.18215191596545971</v>
      </c>
      <c r="E100" s="131"/>
    </row>
    <row r="101" spans="1:5" s="149" customFormat="1" ht="14.4" x14ac:dyDescent="0.3">
      <c r="A101" s="158">
        <v>5115</v>
      </c>
      <c r="B101" s="159" t="s">
        <v>158</v>
      </c>
      <c r="C101" s="160">
        <v>929199214.67000008</v>
      </c>
      <c r="D101" s="147">
        <f t="shared" si="14"/>
        <v>0.28340277932202823</v>
      </c>
      <c r="E101" s="131"/>
    </row>
    <row r="102" spans="1:5" s="149" customFormat="1" ht="14.4" x14ac:dyDescent="0.3">
      <c r="A102" s="158">
        <v>5116</v>
      </c>
      <c r="B102" s="159" t="s">
        <v>159</v>
      </c>
      <c r="C102" s="160">
        <v>0</v>
      </c>
      <c r="D102" s="147">
        <f t="shared" si="14"/>
        <v>0</v>
      </c>
      <c r="E102" s="131"/>
    </row>
    <row r="103" spans="1:5" s="149" customFormat="1" ht="14.4" x14ac:dyDescent="0.3">
      <c r="A103" s="155">
        <v>5120</v>
      </c>
      <c r="B103" s="156" t="s">
        <v>160</v>
      </c>
      <c r="C103" s="157">
        <f>SUM(C104:C112)</f>
        <v>287983409.85000002</v>
      </c>
      <c r="D103" s="147">
        <f t="shared" ref="D103:D112" si="15">IFERROR(C103/$C$103,"")</f>
        <v>1</v>
      </c>
      <c r="E103" s="131"/>
    </row>
    <row r="104" spans="1:5" s="149" customFormat="1" ht="14.4" x14ac:dyDescent="0.3">
      <c r="A104" s="158">
        <v>5121</v>
      </c>
      <c r="B104" s="159" t="s">
        <v>161</v>
      </c>
      <c r="C104" s="160">
        <v>11733887.049999999</v>
      </c>
      <c r="D104" s="147">
        <f t="shared" si="15"/>
        <v>4.0745010471650953E-2</v>
      </c>
      <c r="E104" s="131"/>
    </row>
    <row r="105" spans="1:5" s="149" customFormat="1" ht="14.4" x14ac:dyDescent="0.3">
      <c r="A105" s="158">
        <v>5122</v>
      </c>
      <c r="B105" s="159" t="s">
        <v>162</v>
      </c>
      <c r="C105" s="160">
        <v>24669889.760000002</v>
      </c>
      <c r="D105" s="147">
        <f t="shared" si="15"/>
        <v>8.5664274108184363E-2</v>
      </c>
      <c r="E105" s="131"/>
    </row>
    <row r="106" spans="1:5" s="149" customFormat="1" ht="14.4" x14ac:dyDescent="0.3">
      <c r="A106" s="158">
        <v>5123</v>
      </c>
      <c r="B106" s="159" t="s">
        <v>163</v>
      </c>
      <c r="C106" s="160">
        <v>2508732</v>
      </c>
      <c r="D106" s="147">
        <f t="shared" si="15"/>
        <v>8.7113768161391873E-3</v>
      </c>
      <c r="E106" s="131"/>
    </row>
    <row r="107" spans="1:5" s="149" customFormat="1" ht="14.4" x14ac:dyDescent="0.3">
      <c r="A107" s="158">
        <v>5124</v>
      </c>
      <c r="B107" s="159" t="s">
        <v>164</v>
      </c>
      <c r="C107" s="160">
        <v>34496732.839999996</v>
      </c>
      <c r="D107" s="147">
        <f t="shared" si="15"/>
        <v>0.1197872226666393</v>
      </c>
      <c r="E107" s="131"/>
    </row>
    <row r="108" spans="1:5" s="149" customFormat="1" ht="14.4" x14ac:dyDescent="0.3">
      <c r="A108" s="158">
        <v>5125</v>
      </c>
      <c r="B108" s="159" t="s">
        <v>165</v>
      </c>
      <c r="C108" s="160">
        <v>15223631.229999999</v>
      </c>
      <c r="D108" s="147">
        <f t="shared" si="15"/>
        <v>5.2862875809163552E-2</v>
      </c>
      <c r="E108" s="131"/>
    </row>
    <row r="109" spans="1:5" s="149" customFormat="1" ht="14.4" x14ac:dyDescent="0.3">
      <c r="A109" s="158">
        <v>5126</v>
      </c>
      <c r="B109" s="159" t="s">
        <v>166</v>
      </c>
      <c r="C109" s="160">
        <v>142516107.32000002</v>
      </c>
      <c r="D109" s="147">
        <f t="shared" si="15"/>
        <v>0.49487610204432064</v>
      </c>
      <c r="E109" s="131"/>
    </row>
    <row r="110" spans="1:5" s="149" customFormat="1" ht="14.4" x14ac:dyDescent="0.3">
      <c r="A110" s="158">
        <v>5127</v>
      </c>
      <c r="B110" s="159" t="s">
        <v>167</v>
      </c>
      <c r="C110" s="160">
        <v>42070840.129999995</v>
      </c>
      <c r="D110" s="147">
        <f t="shared" si="15"/>
        <v>0.14608772134448006</v>
      </c>
      <c r="E110" s="131"/>
    </row>
    <row r="111" spans="1:5" s="149" customFormat="1" ht="14.4" x14ac:dyDescent="0.3">
      <c r="A111" s="158">
        <v>5128</v>
      </c>
      <c r="B111" s="159" t="s">
        <v>168</v>
      </c>
      <c r="C111" s="160">
        <v>2087112.2700000003</v>
      </c>
      <c r="D111" s="147">
        <f t="shared" si="15"/>
        <v>7.2473350846394254E-3</v>
      </c>
      <c r="E111" s="131"/>
    </row>
    <row r="112" spans="1:5" s="149" customFormat="1" ht="14.4" x14ac:dyDescent="0.3">
      <c r="A112" s="158">
        <v>5129</v>
      </c>
      <c r="B112" s="159" t="s">
        <v>169</v>
      </c>
      <c r="C112" s="160">
        <v>12676477.25</v>
      </c>
      <c r="D112" s="147">
        <f t="shared" si="15"/>
        <v>4.4018081654782514E-2</v>
      </c>
      <c r="E112" s="131"/>
    </row>
    <row r="113" spans="1:5" s="149" customFormat="1" ht="14.4" x14ac:dyDescent="0.3">
      <c r="A113" s="155">
        <v>5130</v>
      </c>
      <c r="B113" s="156" t="s">
        <v>170</v>
      </c>
      <c r="C113" s="157">
        <f>SUM(C114:C122)</f>
        <v>1920289485.6100001</v>
      </c>
      <c r="D113" s="147">
        <f t="shared" ref="D113:D122" si="16">IFERROR(C113/$C$113,"")</f>
        <v>1</v>
      </c>
      <c r="E113" s="131"/>
    </row>
    <row r="114" spans="1:5" s="149" customFormat="1" ht="14.4" x14ac:dyDescent="0.3">
      <c r="A114" s="158">
        <v>5131</v>
      </c>
      <c r="B114" s="159" t="s">
        <v>171</v>
      </c>
      <c r="C114" s="160">
        <v>275620070.01000005</v>
      </c>
      <c r="D114" s="147">
        <f t="shared" si="16"/>
        <v>0.14353047916754408</v>
      </c>
      <c r="E114" s="131"/>
    </row>
    <row r="115" spans="1:5" s="149" customFormat="1" ht="14.4" x14ac:dyDescent="0.3">
      <c r="A115" s="158">
        <v>5132</v>
      </c>
      <c r="B115" s="159" t="s">
        <v>172</v>
      </c>
      <c r="C115" s="160">
        <v>115225899.78</v>
      </c>
      <c r="D115" s="147">
        <f t="shared" si="16"/>
        <v>6.0004442373644142E-2</v>
      </c>
      <c r="E115" s="131"/>
    </row>
    <row r="116" spans="1:5" s="149" customFormat="1" ht="14.4" x14ac:dyDescent="0.3">
      <c r="A116" s="158">
        <v>5133</v>
      </c>
      <c r="B116" s="159" t="s">
        <v>173</v>
      </c>
      <c r="C116" s="160">
        <v>186281477.59</v>
      </c>
      <c r="D116" s="147">
        <f t="shared" si="16"/>
        <v>9.7006976805283987E-2</v>
      </c>
      <c r="E116" s="131"/>
    </row>
    <row r="117" spans="1:5" s="149" customFormat="1" ht="14.4" x14ac:dyDescent="0.3">
      <c r="A117" s="158">
        <v>5134</v>
      </c>
      <c r="B117" s="159" t="s">
        <v>174</v>
      </c>
      <c r="C117" s="160">
        <v>65996436.850000001</v>
      </c>
      <c r="D117" s="147">
        <f t="shared" si="16"/>
        <v>3.4367962405957526E-2</v>
      </c>
      <c r="E117" s="131"/>
    </row>
    <row r="118" spans="1:5" s="149" customFormat="1" ht="14.4" x14ac:dyDescent="0.3">
      <c r="A118" s="158">
        <v>5135</v>
      </c>
      <c r="B118" s="159" t="s">
        <v>175</v>
      </c>
      <c r="C118" s="160">
        <v>947163074.7299999</v>
      </c>
      <c r="D118" s="147">
        <f t="shared" si="16"/>
        <v>0.49323973381498964</v>
      </c>
      <c r="E118" s="131"/>
    </row>
    <row r="119" spans="1:5" s="149" customFormat="1" ht="14.4" x14ac:dyDescent="0.3">
      <c r="A119" s="158">
        <v>5136</v>
      </c>
      <c r="B119" s="159" t="s">
        <v>176</v>
      </c>
      <c r="C119" s="160">
        <v>128752609.92000002</v>
      </c>
      <c r="D119" s="147">
        <f t="shared" si="16"/>
        <v>6.7048541839565615E-2</v>
      </c>
      <c r="E119" s="131"/>
    </row>
    <row r="120" spans="1:5" s="149" customFormat="1" ht="14.4" x14ac:dyDescent="0.3">
      <c r="A120" s="158">
        <v>5137</v>
      </c>
      <c r="B120" s="159" t="s">
        <v>177</v>
      </c>
      <c r="C120" s="160">
        <v>3447952.29</v>
      </c>
      <c r="D120" s="147">
        <f t="shared" si="16"/>
        <v>1.7955377644036424E-3</v>
      </c>
      <c r="E120" s="131"/>
    </row>
    <row r="121" spans="1:5" s="149" customFormat="1" ht="14.4" x14ac:dyDescent="0.3">
      <c r="A121" s="158">
        <v>5138</v>
      </c>
      <c r="B121" s="159" t="s">
        <v>178</v>
      </c>
      <c r="C121" s="160">
        <v>105892789.20999999</v>
      </c>
      <c r="D121" s="147">
        <f t="shared" si="16"/>
        <v>5.5144180085099012E-2</v>
      </c>
      <c r="E121" s="131"/>
    </row>
    <row r="122" spans="1:5" s="149" customFormat="1" ht="14.4" x14ac:dyDescent="0.3">
      <c r="A122" s="158">
        <v>5139</v>
      </c>
      <c r="B122" s="159" t="s">
        <v>179</v>
      </c>
      <c r="C122" s="160">
        <v>91909175.230000004</v>
      </c>
      <c r="D122" s="147">
        <f t="shared" si="16"/>
        <v>4.7862145743512254E-2</v>
      </c>
      <c r="E122" s="131"/>
    </row>
    <row r="123" spans="1:5" s="149" customFormat="1" ht="14.4" x14ac:dyDescent="0.3">
      <c r="A123" s="155">
        <v>5200</v>
      </c>
      <c r="B123" s="156" t="s">
        <v>180</v>
      </c>
      <c r="C123" s="157">
        <f>+C124+C127+C130+C133+C138+C142+C145+C147+C153</f>
        <v>1860902105.7900002</v>
      </c>
      <c r="D123" s="147"/>
      <c r="E123" s="131"/>
    </row>
    <row r="124" spans="1:5" s="149" customFormat="1" ht="14.4" x14ac:dyDescent="0.3">
      <c r="A124" s="155">
        <v>5210</v>
      </c>
      <c r="B124" s="156" t="s">
        <v>181</v>
      </c>
      <c r="C124" s="157">
        <f>SUM(C125:C126)</f>
        <v>1107019902.2300003</v>
      </c>
      <c r="D124" s="147">
        <f t="shared" ref="D124:D126" si="17">IFERROR(C124/$C$124,"")</f>
        <v>1</v>
      </c>
      <c r="E124" s="131"/>
    </row>
    <row r="125" spans="1:5" s="149" customFormat="1" ht="14.4" x14ac:dyDescent="0.3">
      <c r="A125" s="158">
        <v>5211</v>
      </c>
      <c r="B125" s="159" t="s">
        <v>182</v>
      </c>
      <c r="C125" s="160">
        <v>207515.68</v>
      </c>
      <c r="D125" s="147">
        <f t="shared" si="17"/>
        <v>1.8745433535745544E-4</v>
      </c>
      <c r="E125" s="131"/>
    </row>
    <row r="126" spans="1:5" s="149" customFormat="1" ht="14.4" x14ac:dyDescent="0.3">
      <c r="A126" s="158">
        <v>5212</v>
      </c>
      <c r="B126" s="159" t="s">
        <v>183</v>
      </c>
      <c r="C126" s="160">
        <v>1106812386.5500002</v>
      </c>
      <c r="D126" s="147">
        <f t="shared" si="17"/>
        <v>0.9998125456646425</v>
      </c>
      <c r="E126" s="131"/>
    </row>
    <row r="127" spans="1:5" s="149" customFormat="1" ht="14.4" x14ac:dyDescent="0.3">
      <c r="A127" s="155">
        <v>5220</v>
      </c>
      <c r="B127" s="156" t="s">
        <v>184</v>
      </c>
      <c r="C127" s="157">
        <f>SUM(C128:C129)</f>
        <v>204715995.70999998</v>
      </c>
      <c r="D127" s="147">
        <f t="shared" ref="D127:D129" si="18">IFERROR(C127/$C$127,"")</f>
        <v>1</v>
      </c>
      <c r="E127" s="131"/>
    </row>
    <row r="128" spans="1:5" s="149" customFormat="1" ht="14.4" x14ac:dyDescent="0.3">
      <c r="A128" s="158">
        <v>5221</v>
      </c>
      <c r="B128" s="159" t="s">
        <v>185</v>
      </c>
      <c r="C128" s="160">
        <v>0</v>
      </c>
      <c r="D128" s="147">
        <f t="shared" si="18"/>
        <v>0</v>
      </c>
      <c r="E128" s="131"/>
    </row>
    <row r="129" spans="1:5" s="149" customFormat="1" ht="14.4" x14ac:dyDescent="0.3">
      <c r="A129" s="158">
        <v>5222</v>
      </c>
      <c r="B129" s="159" t="s">
        <v>186</v>
      </c>
      <c r="C129" s="160">
        <v>204715995.70999998</v>
      </c>
      <c r="D129" s="147">
        <f t="shared" si="18"/>
        <v>1</v>
      </c>
      <c r="E129" s="131"/>
    </row>
    <row r="130" spans="1:5" s="149" customFormat="1" ht="14.4" x14ac:dyDescent="0.3">
      <c r="A130" s="155">
        <v>5230</v>
      </c>
      <c r="B130" s="156" t="s">
        <v>129</v>
      </c>
      <c r="C130" s="157">
        <f>SUM(C131:C132)</f>
        <v>142297037.75</v>
      </c>
      <c r="D130" s="147">
        <f t="shared" ref="D130:D132" si="19">IFERROR(C130/$C$130,"")</f>
        <v>1</v>
      </c>
      <c r="E130" s="131"/>
    </row>
    <row r="131" spans="1:5" s="149" customFormat="1" ht="14.4" x14ac:dyDescent="0.3">
      <c r="A131" s="158">
        <v>5231</v>
      </c>
      <c r="B131" s="159" t="s">
        <v>187</v>
      </c>
      <c r="C131" s="160">
        <v>142297037.75</v>
      </c>
      <c r="D131" s="147">
        <f t="shared" si="19"/>
        <v>1</v>
      </c>
      <c r="E131" s="131"/>
    </row>
    <row r="132" spans="1:5" s="149" customFormat="1" ht="14.4" x14ac:dyDescent="0.3">
      <c r="A132" s="158">
        <v>5232</v>
      </c>
      <c r="B132" s="159" t="s">
        <v>188</v>
      </c>
      <c r="C132" s="160">
        <v>0</v>
      </c>
      <c r="D132" s="147">
        <f t="shared" si="19"/>
        <v>0</v>
      </c>
      <c r="E132" s="131"/>
    </row>
    <row r="133" spans="1:5" s="149" customFormat="1" ht="14.4" x14ac:dyDescent="0.3">
      <c r="A133" s="155">
        <v>5240</v>
      </c>
      <c r="B133" s="156" t="s">
        <v>189</v>
      </c>
      <c r="C133" s="157">
        <f>SUM(C134:C137)</f>
        <v>326438252.11999995</v>
      </c>
      <c r="D133" s="147">
        <f t="shared" ref="D133:D137" si="20">IFERROR(C133/$C$133,"")</f>
        <v>1</v>
      </c>
      <c r="E133" s="131"/>
    </row>
    <row r="134" spans="1:5" s="149" customFormat="1" ht="14.4" x14ac:dyDescent="0.3">
      <c r="A134" s="158">
        <v>5241</v>
      </c>
      <c r="B134" s="159" t="s">
        <v>190</v>
      </c>
      <c r="C134" s="160">
        <v>187800966.84999999</v>
      </c>
      <c r="D134" s="147">
        <f t="shared" si="20"/>
        <v>0.57530318714291984</v>
      </c>
      <c r="E134" s="131"/>
    </row>
    <row r="135" spans="1:5" s="149" customFormat="1" ht="14.4" x14ac:dyDescent="0.3">
      <c r="A135" s="158">
        <v>5242</v>
      </c>
      <c r="B135" s="159" t="s">
        <v>191</v>
      </c>
      <c r="C135" s="160">
        <v>103157770.93000001</v>
      </c>
      <c r="D135" s="147">
        <f t="shared" si="20"/>
        <v>0.31601005782888097</v>
      </c>
      <c r="E135" s="131"/>
    </row>
    <row r="136" spans="1:5" s="149" customFormat="1" ht="14.4" x14ac:dyDescent="0.3">
      <c r="A136" s="158">
        <v>5243</v>
      </c>
      <c r="B136" s="159" t="s">
        <v>192</v>
      </c>
      <c r="C136" s="160">
        <v>35479514.339999996</v>
      </c>
      <c r="D136" s="147">
        <f t="shared" si="20"/>
        <v>0.1086867550281993</v>
      </c>
      <c r="E136" s="131"/>
    </row>
    <row r="137" spans="1:5" s="149" customFormat="1" ht="14.4" x14ac:dyDescent="0.3">
      <c r="A137" s="158">
        <v>5244</v>
      </c>
      <c r="B137" s="159" t="s">
        <v>193</v>
      </c>
      <c r="C137" s="160">
        <v>0</v>
      </c>
      <c r="D137" s="147">
        <f t="shared" si="20"/>
        <v>0</v>
      </c>
      <c r="E137" s="131"/>
    </row>
    <row r="138" spans="1:5" s="149" customFormat="1" ht="14.4" x14ac:dyDescent="0.3">
      <c r="A138" s="155">
        <v>5250</v>
      </c>
      <c r="B138" s="156" t="s">
        <v>130</v>
      </c>
      <c r="C138" s="157">
        <f>SUM(C139:C141)</f>
        <v>1172990</v>
      </c>
      <c r="D138" s="147">
        <f t="shared" ref="D138:D141" si="21">IFERROR(C138/$C$138,"")</f>
        <v>1</v>
      </c>
      <c r="E138" s="131"/>
    </row>
    <row r="139" spans="1:5" s="149" customFormat="1" ht="14.4" x14ac:dyDescent="0.3">
      <c r="A139" s="158">
        <v>5251</v>
      </c>
      <c r="B139" s="159" t="s">
        <v>194</v>
      </c>
      <c r="C139" s="160">
        <v>1172990</v>
      </c>
      <c r="D139" s="147">
        <f t="shared" si="21"/>
        <v>1</v>
      </c>
      <c r="E139" s="131"/>
    </row>
    <row r="140" spans="1:5" s="149" customFormat="1" ht="14.4" x14ac:dyDescent="0.3">
      <c r="A140" s="158">
        <v>5252</v>
      </c>
      <c r="B140" s="159" t="s">
        <v>195</v>
      </c>
      <c r="C140" s="160">
        <v>0</v>
      </c>
      <c r="D140" s="147">
        <f t="shared" si="21"/>
        <v>0</v>
      </c>
      <c r="E140" s="131"/>
    </row>
    <row r="141" spans="1:5" s="149" customFormat="1" ht="14.4" x14ac:dyDescent="0.3">
      <c r="A141" s="158">
        <v>5259</v>
      </c>
      <c r="B141" s="159" t="s">
        <v>196</v>
      </c>
      <c r="C141" s="160">
        <v>0</v>
      </c>
      <c r="D141" s="147">
        <f t="shared" si="21"/>
        <v>0</v>
      </c>
      <c r="E141" s="131"/>
    </row>
    <row r="142" spans="1:5" s="149" customFormat="1" ht="14.4" x14ac:dyDescent="0.3">
      <c r="A142" s="155">
        <v>5260</v>
      </c>
      <c r="B142" s="156" t="s">
        <v>197</v>
      </c>
      <c r="C142" s="157">
        <f>SUM(C143:C144)</f>
        <v>0</v>
      </c>
      <c r="D142" s="147" t="str">
        <f t="shared" ref="D142:D144" si="22">IFERROR(C142/$C$142,"")</f>
        <v/>
      </c>
      <c r="E142" s="131"/>
    </row>
    <row r="143" spans="1:5" s="149" customFormat="1" ht="14.4" x14ac:dyDescent="0.3">
      <c r="A143" s="158">
        <v>5261</v>
      </c>
      <c r="B143" s="159" t="s">
        <v>198</v>
      </c>
      <c r="C143" s="160">
        <v>0</v>
      </c>
      <c r="D143" s="147" t="str">
        <f t="shared" si="22"/>
        <v/>
      </c>
      <c r="E143" s="131"/>
    </row>
    <row r="144" spans="1:5" s="149" customFormat="1" ht="14.4" x14ac:dyDescent="0.3">
      <c r="A144" s="158">
        <v>5262</v>
      </c>
      <c r="B144" s="159" t="s">
        <v>199</v>
      </c>
      <c r="C144" s="160">
        <v>0</v>
      </c>
      <c r="D144" s="147" t="str">
        <f t="shared" si="22"/>
        <v/>
      </c>
      <c r="E144" s="131"/>
    </row>
    <row r="145" spans="1:5" s="149" customFormat="1" ht="14.4" x14ac:dyDescent="0.3">
      <c r="A145" s="155">
        <v>5270</v>
      </c>
      <c r="B145" s="156" t="s">
        <v>200</v>
      </c>
      <c r="C145" s="157">
        <f>C146</f>
        <v>0</v>
      </c>
      <c r="D145" s="147" t="str">
        <f t="shared" ref="D145:D146" si="23">IFERROR(C145/$C$145,"")</f>
        <v/>
      </c>
      <c r="E145" s="131"/>
    </row>
    <row r="146" spans="1:5" s="149" customFormat="1" ht="14.4" x14ac:dyDescent="0.3">
      <c r="A146" s="158">
        <v>5271</v>
      </c>
      <c r="B146" s="159" t="s">
        <v>201</v>
      </c>
      <c r="C146" s="160">
        <v>0</v>
      </c>
      <c r="D146" s="147" t="str">
        <f t="shared" si="23"/>
        <v/>
      </c>
      <c r="E146" s="131"/>
    </row>
    <row r="147" spans="1:5" s="149" customFormat="1" ht="14.4" x14ac:dyDescent="0.3">
      <c r="A147" s="155">
        <v>5280</v>
      </c>
      <c r="B147" s="156" t="s">
        <v>202</v>
      </c>
      <c r="C147" s="157">
        <f>SUM(C148:C152)</f>
        <v>79105396</v>
      </c>
      <c r="D147" s="147">
        <f t="shared" ref="D147:D152" si="24">IFERROR(C147/$C$147,"")</f>
        <v>1</v>
      </c>
      <c r="E147" s="131"/>
    </row>
    <row r="148" spans="1:5" s="149" customFormat="1" ht="14.4" x14ac:dyDescent="0.3">
      <c r="A148" s="158">
        <v>5281</v>
      </c>
      <c r="B148" s="159" t="s">
        <v>203</v>
      </c>
      <c r="C148" s="160">
        <v>0</v>
      </c>
      <c r="D148" s="147">
        <f t="shared" si="24"/>
        <v>0</v>
      </c>
      <c r="E148" s="131"/>
    </row>
    <row r="149" spans="1:5" s="149" customFormat="1" ht="14.4" x14ac:dyDescent="0.3">
      <c r="A149" s="158">
        <v>5282</v>
      </c>
      <c r="B149" s="159" t="s">
        <v>204</v>
      </c>
      <c r="C149" s="160">
        <v>0</v>
      </c>
      <c r="D149" s="147">
        <f t="shared" si="24"/>
        <v>0</v>
      </c>
      <c r="E149" s="131"/>
    </row>
    <row r="150" spans="1:5" s="149" customFormat="1" ht="14.4" x14ac:dyDescent="0.3">
      <c r="A150" s="158">
        <v>5283</v>
      </c>
      <c r="B150" s="159" t="s">
        <v>205</v>
      </c>
      <c r="C150" s="160">
        <v>79105396</v>
      </c>
      <c r="D150" s="147">
        <f t="shared" si="24"/>
        <v>1</v>
      </c>
      <c r="E150" s="131"/>
    </row>
    <row r="151" spans="1:5" s="149" customFormat="1" ht="14.4" x14ac:dyDescent="0.3">
      <c r="A151" s="158">
        <v>5284</v>
      </c>
      <c r="B151" s="159" t="s">
        <v>206</v>
      </c>
      <c r="C151" s="160">
        <v>0</v>
      </c>
      <c r="D151" s="147">
        <f t="shared" si="24"/>
        <v>0</v>
      </c>
      <c r="E151" s="131"/>
    </row>
    <row r="152" spans="1:5" s="149" customFormat="1" ht="14.4" x14ac:dyDescent="0.3">
      <c r="A152" s="158">
        <v>5285</v>
      </c>
      <c r="B152" s="159" t="s">
        <v>207</v>
      </c>
      <c r="C152" s="160">
        <v>0</v>
      </c>
      <c r="D152" s="147">
        <f t="shared" si="24"/>
        <v>0</v>
      </c>
      <c r="E152" s="131"/>
    </row>
    <row r="153" spans="1:5" s="149" customFormat="1" ht="14.4" x14ac:dyDescent="0.3">
      <c r="A153" s="155">
        <v>5290</v>
      </c>
      <c r="B153" s="156" t="s">
        <v>208</v>
      </c>
      <c r="C153" s="157">
        <f>SUM(C154:C155)</f>
        <v>152531.98000000001</v>
      </c>
      <c r="D153" s="147">
        <f t="shared" ref="D153:D155" si="25">IFERROR(C153/$C$153,"")</f>
        <v>1</v>
      </c>
      <c r="E153" s="131"/>
    </row>
    <row r="154" spans="1:5" s="149" customFormat="1" ht="14.4" x14ac:dyDescent="0.3">
      <c r="A154" s="158">
        <v>5291</v>
      </c>
      <c r="B154" s="159" t="s">
        <v>209</v>
      </c>
      <c r="C154" s="160">
        <v>152531.98000000001</v>
      </c>
      <c r="D154" s="147">
        <f t="shared" si="25"/>
        <v>1</v>
      </c>
      <c r="E154" s="131"/>
    </row>
    <row r="155" spans="1:5" s="149" customFormat="1" ht="14.4" x14ac:dyDescent="0.3">
      <c r="A155" s="158">
        <v>5292</v>
      </c>
      <c r="B155" s="159" t="s">
        <v>210</v>
      </c>
      <c r="C155" s="160">
        <v>0</v>
      </c>
      <c r="D155" s="147">
        <f t="shared" si="25"/>
        <v>0</v>
      </c>
      <c r="E155" s="131"/>
    </row>
    <row r="156" spans="1:5" s="149" customFormat="1" ht="14.4" x14ac:dyDescent="0.3">
      <c r="A156" s="155">
        <v>5300</v>
      </c>
      <c r="B156" s="156" t="s">
        <v>211</v>
      </c>
      <c r="C156" s="157">
        <f>+C157+C160+C163</f>
        <v>0</v>
      </c>
      <c r="D156" s="147"/>
      <c r="E156" s="131"/>
    </row>
    <row r="157" spans="1:5" s="149" customFormat="1" ht="14.4" x14ac:dyDescent="0.3">
      <c r="A157" s="155">
        <v>5310</v>
      </c>
      <c r="B157" s="156" t="s">
        <v>122</v>
      </c>
      <c r="C157" s="157">
        <f>SUM(C158:C159)</f>
        <v>0</v>
      </c>
      <c r="D157" s="147" t="str">
        <f t="shared" ref="D157:D159" si="26">IFERROR(C157/$C$157,"")</f>
        <v/>
      </c>
      <c r="E157" s="131"/>
    </row>
    <row r="158" spans="1:5" s="149" customFormat="1" ht="14.4" x14ac:dyDescent="0.3">
      <c r="A158" s="158">
        <v>5311</v>
      </c>
      <c r="B158" s="159" t="s">
        <v>212</v>
      </c>
      <c r="C158" s="160">
        <v>0</v>
      </c>
      <c r="D158" s="147" t="str">
        <f t="shared" si="26"/>
        <v/>
      </c>
      <c r="E158" s="131"/>
    </row>
    <row r="159" spans="1:5" s="149" customFormat="1" ht="14.4" x14ac:dyDescent="0.3">
      <c r="A159" s="158">
        <v>5312</v>
      </c>
      <c r="B159" s="159" t="s">
        <v>213</v>
      </c>
      <c r="C159" s="160">
        <v>0</v>
      </c>
      <c r="D159" s="147" t="str">
        <f t="shared" si="26"/>
        <v/>
      </c>
      <c r="E159" s="131"/>
    </row>
    <row r="160" spans="1:5" s="149" customFormat="1" ht="14.4" x14ac:dyDescent="0.3">
      <c r="A160" s="155">
        <v>5320</v>
      </c>
      <c r="B160" s="156" t="s">
        <v>123</v>
      </c>
      <c r="C160" s="157">
        <f>SUM(C161:C162)</f>
        <v>0</v>
      </c>
      <c r="D160" s="147" t="str">
        <f t="shared" ref="D160:D162" si="27">IFERROR(C160/$C$160,"")</f>
        <v/>
      </c>
      <c r="E160" s="131"/>
    </row>
    <row r="161" spans="1:5" s="149" customFormat="1" ht="14.4" x14ac:dyDescent="0.3">
      <c r="A161" s="158">
        <v>5321</v>
      </c>
      <c r="B161" s="159" t="s">
        <v>214</v>
      </c>
      <c r="C161" s="160">
        <v>0</v>
      </c>
      <c r="D161" s="147" t="str">
        <f t="shared" si="27"/>
        <v/>
      </c>
      <c r="E161" s="131"/>
    </row>
    <row r="162" spans="1:5" s="149" customFormat="1" ht="14.4" x14ac:dyDescent="0.3">
      <c r="A162" s="158">
        <v>5322</v>
      </c>
      <c r="B162" s="159" t="s">
        <v>215</v>
      </c>
      <c r="C162" s="160">
        <v>0</v>
      </c>
      <c r="D162" s="147" t="str">
        <f t="shared" si="27"/>
        <v/>
      </c>
      <c r="E162" s="131"/>
    </row>
    <row r="163" spans="1:5" s="149" customFormat="1" ht="14.4" x14ac:dyDescent="0.3">
      <c r="A163" s="155">
        <v>5330</v>
      </c>
      <c r="B163" s="156" t="s">
        <v>124</v>
      </c>
      <c r="C163" s="157">
        <f>SUM(C164:C165)</f>
        <v>0</v>
      </c>
      <c r="D163" s="147" t="str">
        <f t="shared" ref="D163:D165" si="28">IFERROR(C163/$C$163,"")</f>
        <v/>
      </c>
      <c r="E163" s="131"/>
    </row>
    <row r="164" spans="1:5" s="149" customFormat="1" ht="14.4" x14ac:dyDescent="0.3">
      <c r="A164" s="158">
        <v>5331</v>
      </c>
      <c r="B164" s="159" t="s">
        <v>216</v>
      </c>
      <c r="C164" s="160">
        <v>0</v>
      </c>
      <c r="D164" s="147" t="str">
        <f t="shared" si="28"/>
        <v/>
      </c>
      <c r="E164" s="131"/>
    </row>
    <row r="165" spans="1:5" s="149" customFormat="1" ht="14.4" x14ac:dyDescent="0.3">
      <c r="A165" s="158">
        <v>5332</v>
      </c>
      <c r="B165" s="159" t="s">
        <v>217</v>
      </c>
      <c r="C165" s="160">
        <v>0</v>
      </c>
      <c r="D165" s="147" t="str">
        <f t="shared" si="28"/>
        <v/>
      </c>
      <c r="E165" s="131"/>
    </row>
    <row r="166" spans="1:5" s="149" customFormat="1" ht="14.4" x14ac:dyDescent="0.3">
      <c r="A166" s="155">
        <v>5400</v>
      </c>
      <c r="B166" s="156" t="s">
        <v>218</v>
      </c>
      <c r="C166" s="157">
        <f>+C167+C170+C176+C178+C173</f>
        <v>124633491.04000001</v>
      </c>
      <c r="D166" s="147"/>
      <c r="E166" s="131"/>
    </row>
    <row r="167" spans="1:5" s="149" customFormat="1" ht="14.4" x14ac:dyDescent="0.3">
      <c r="A167" s="155">
        <v>5410</v>
      </c>
      <c r="B167" s="156" t="s">
        <v>219</v>
      </c>
      <c r="C167" s="157">
        <f>SUM(C168:C169)</f>
        <v>124521312.88000001</v>
      </c>
      <c r="D167" s="147">
        <f t="shared" ref="D167:D169" si="29">IFERROR(C167/$C$167,"")</f>
        <v>1</v>
      </c>
      <c r="E167" s="131"/>
    </row>
    <row r="168" spans="1:5" s="149" customFormat="1" ht="14.4" x14ac:dyDescent="0.3">
      <c r="A168" s="158">
        <v>5411</v>
      </c>
      <c r="B168" s="159" t="s">
        <v>220</v>
      </c>
      <c r="C168" s="160">
        <v>124521312.88000001</v>
      </c>
      <c r="D168" s="147">
        <f t="shared" si="29"/>
        <v>1</v>
      </c>
      <c r="E168" s="131"/>
    </row>
    <row r="169" spans="1:5" s="149" customFormat="1" ht="14.4" x14ac:dyDescent="0.3">
      <c r="A169" s="158">
        <v>5412</v>
      </c>
      <c r="B169" s="159" t="s">
        <v>221</v>
      </c>
      <c r="C169" s="160">
        <v>0</v>
      </c>
      <c r="D169" s="147">
        <f t="shared" si="29"/>
        <v>0</v>
      </c>
      <c r="E169" s="131"/>
    </row>
    <row r="170" spans="1:5" s="149" customFormat="1" ht="14.4" x14ac:dyDescent="0.3">
      <c r="A170" s="155">
        <v>5420</v>
      </c>
      <c r="B170" s="156" t="s">
        <v>222</v>
      </c>
      <c r="C170" s="157">
        <f>SUM(C171:C172)</f>
        <v>0</v>
      </c>
      <c r="D170" s="147" t="str">
        <f t="shared" ref="D170:D172" si="30">IFERROR(C170/$C$170,"")</f>
        <v/>
      </c>
      <c r="E170" s="131"/>
    </row>
    <row r="171" spans="1:5" s="149" customFormat="1" ht="14.4" x14ac:dyDescent="0.3">
      <c r="A171" s="158">
        <v>5421</v>
      </c>
      <c r="B171" s="159" t="s">
        <v>223</v>
      </c>
      <c r="C171" s="160">
        <v>0</v>
      </c>
      <c r="D171" s="147" t="str">
        <f t="shared" si="30"/>
        <v/>
      </c>
      <c r="E171" s="131"/>
    </row>
    <row r="172" spans="1:5" s="149" customFormat="1" ht="14.4" x14ac:dyDescent="0.3">
      <c r="A172" s="158">
        <v>5422</v>
      </c>
      <c r="B172" s="159" t="s">
        <v>224</v>
      </c>
      <c r="C172" s="160">
        <v>0</v>
      </c>
      <c r="D172" s="147" t="str">
        <f t="shared" si="30"/>
        <v/>
      </c>
      <c r="E172" s="131"/>
    </row>
    <row r="173" spans="1:5" s="149" customFormat="1" ht="14.4" x14ac:dyDescent="0.3">
      <c r="A173" s="155">
        <v>5430</v>
      </c>
      <c r="B173" s="156" t="s">
        <v>225</v>
      </c>
      <c r="C173" s="157">
        <f>SUM(C174:C175)</f>
        <v>112178.16</v>
      </c>
      <c r="D173" s="147">
        <f t="shared" ref="D173:D175" si="31">IFERROR(C173/$C$173,"")</f>
        <v>1</v>
      </c>
      <c r="E173" s="131"/>
    </row>
    <row r="174" spans="1:5" s="149" customFormat="1" ht="14.4" x14ac:dyDescent="0.3">
      <c r="A174" s="158">
        <v>5431</v>
      </c>
      <c r="B174" s="159" t="s">
        <v>226</v>
      </c>
      <c r="C174" s="160">
        <v>112178.16</v>
      </c>
      <c r="D174" s="147">
        <f t="shared" si="31"/>
        <v>1</v>
      </c>
      <c r="E174" s="131"/>
    </row>
    <row r="175" spans="1:5" s="149" customFormat="1" ht="14.4" x14ac:dyDescent="0.3">
      <c r="A175" s="158">
        <v>5432</v>
      </c>
      <c r="B175" s="159" t="s">
        <v>227</v>
      </c>
      <c r="C175" s="160">
        <v>0</v>
      </c>
      <c r="D175" s="147">
        <f t="shared" si="31"/>
        <v>0</v>
      </c>
      <c r="E175" s="131"/>
    </row>
    <row r="176" spans="1:5" s="149" customFormat="1" ht="14.4" x14ac:dyDescent="0.3">
      <c r="A176" s="155">
        <v>5440</v>
      </c>
      <c r="B176" s="156" t="s">
        <v>228</v>
      </c>
      <c r="C176" s="157">
        <f>C177</f>
        <v>0</v>
      </c>
      <c r="D176" s="147" t="str">
        <f t="shared" ref="D176:D177" si="32">IFERROR(C176/$C$176,"")</f>
        <v/>
      </c>
      <c r="E176" s="131"/>
    </row>
    <row r="177" spans="1:5" s="149" customFormat="1" ht="14.4" x14ac:dyDescent="0.3">
      <c r="A177" s="158">
        <v>5441</v>
      </c>
      <c r="B177" s="159" t="s">
        <v>228</v>
      </c>
      <c r="C177" s="160">
        <v>0</v>
      </c>
      <c r="D177" s="147" t="str">
        <f t="shared" si="32"/>
        <v/>
      </c>
      <c r="E177" s="131"/>
    </row>
    <row r="178" spans="1:5" s="149" customFormat="1" ht="14.4" x14ac:dyDescent="0.3">
      <c r="A178" s="155">
        <v>5450</v>
      </c>
      <c r="B178" s="156" t="s">
        <v>229</v>
      </c>
      <c r="C178" s="157">
        <f>SUM(C179:C180)</f>
        <v>0</v>
      </c>
      <c r="D178" s="147" t="str">
        <f t="shared" ref="D178:D180" si="33">IFERROR(C178/$C$178,"")</f>
        <v/>
      </c>
      <c r="E178" s="131"/>
    </row>
    <row r="179" spans="1:5" s="149" customFormat="1" ht="14.4" x14ac:dyDescent="0.3">
      <c r="A179" s="158">
        <v>5451</v>
      </c>
      <c r="B179" s="159" t="s">
        <v>230</v>
      </c>
      <c r="C179" s="160">
        <v>0</v>
      </c>
      <c r="D179" s="147" t="str">
        <f t="shared" si="33"/>
        <v/>
      </c>
      <c r="E179" s="131"/>
    </row>
    <row r="180" spans="1:5" s="149" customFormat="1" ht="14.4" x14ac:dyDescent="0.3">
      <c r="A180" s="158">
        <v>5452</v>
      </c>
      <c r="B180" s="159" t="s">
        <v>231</v>
      </c>
      <c r="C180" s="160">
        <v>0</v>
      </c>
      <c r="D180" s="147" t="str">
        <f t="shared" si="33"/>
        <v/>
      </c>
      <c r="E180" s="131"/>
    </row>
    <row r="181" spans="1:5" s="149" customFormat="1" ht="14.4" x14ac:dyDescent="0.3">
      <c r="A181" s="155">
        <v>5500</v>
      </c>
      <c r="B181" s="156" t="s">
        <v>232</v>
      </c>
      <c r="C181" s="157">
        <f>+C182+C191+C194+C200</f>
        <v>337796056.16999996</v>
      </c>
      <c r="D181" s="147"/>
      <c r="E181" s="131"/>
    </row>
    <row r="182" spans="1:5" s="149" customFormat="1" ht="14.4" x14ac:dyDescent="0.3">
      <c r="A182" s="155">
        <v>5510</v>
      </c>
      <c r="B182" s="156" t="s">
        <v>233</v>
      </c>
      <c r="C182" s="157">
        <f>SUM(C183:C190)</f>
        <v>282381291.88999999</v>
      </c>
      <c r="D182" s="147">
        <f t="shared" ref="D182:D190" si="34">IFERROR(C182/$C$182,"")</f>
        <v>1</v>
      </c>
      <c r="E182" s="131"/>
    </row>
    <row r="183" spans="1:5" s="149" customFormat="1" ht="14.4" x14ac:dyDescent="0.3">
      <c r="A183" s="158">
        <v>5511</v>
      </c>
      <c r="B183" s="159" t="s">
        <v>234</v>
      </c>
      <c r="C183" s="160">
        <v>0</v>
      </c>
      <c r="D183" s="147">
        <f t="shared" si="34"/>
        <v>0</v>
      </c>
      <c r="E183" s="131"/>
    </row>
    <row r="184" spans="1:5" s="149" customFormat="1" ht="14.4" x14ac:dyDescent="0.3">
      <c r="A184" s="158">
        <v>5512</v>
      </c>
      <c r="B184" s="159" t="s">
        <v>235</v>
      </c>
      <c r="C184" s="160">
        <v>0</v>
      </c>
      <c r="D184" s="147">
        <f t="shared" si="34"/>
        <v>0</v>
      </c>
      <c r="E184" s="131"/>
    </row>
    <row r="185" spans="1:5" s="149" customFormat="1" ht="14.4" x14ac:dyDescent="0.3">
      <c r="A185" s="158">
        <v>5513</v>
      </c>
      <c r="B185" s="159" t="s">
        <v>236</v>
      </c>
      <c r="C185" s="160">
        <v>54079044.060000002</v>
      </c>
      <c r="D185" s="147">
        <f t="shared" si="34"/>
        <v>0.19151071835547159</v>
      </c>
      <c r="E185" s="131"/>
    </row>
    <row r="186" spans="1:5" s="149" customFormat="1" ht="14.4" x14ac:dyDescent="0.3">
      <c r="A186" s="158">
        <v>5514</v>
      </c>
      <c r="B186" s="159" t="s">
        <v>237</v>
      </c>
      <c r="C186" s="160">
        <v>0</v>
      </c>
      <c r="D186" s="147">
        <f t="shared" si="34"/>
        <v>0</v>
      </c>
      <c r="E186" s="131"/>
    </row>
    <row r="187" spans="1:5" s="149" customFormat="1" ht="14.4" x14ac:dyDescent="0.3">
      <c r="A187" s="158">
        <v>5515</v>
      </c>
      <c r="B187" s="159" t="s">
        <v>238</v>
      </c>
      <c r="C187" s="160">
        <v>191229731.31</v>
      </c>
      <c r="D187" s="147">
        <f t="shared" si="34"/>
        <v>0.67720396783400383</v>
      </c>
      <c r="E187" s="131"/>
    </row>
    <row r="188" spans="1:5" s="149" customFormat="1" ht="14.4" x14ac:dyDescent="0.3">
      <c r="A188" s="158">
        <v>5516</v>
      </c>
      <c r="B188" s="159" t="s">
        <v>239</v>
      </c>
      <c r="C188" s="160">
        <v>200616.58</v>
      </c>
      <c r="D188" s="147">
        <f t="shared" si="34"/>
        <v>7.1044571918081958E-4</v>
      </c>
      <c r="E188" s="131"/>
    </row>
    <row r="189" spans="1:5" s="149" customFormat="1" ht="14.4" x14ac:dyDescent="0.3">
      <c r="A189" s="158">
        <v>5517</v>
      </c>
      <c r="B189" s="159" t="s">
        <v>240</v>
      </c>
      <c r="C189" s="160">
        <v>6980142.8799999999</v>
      </c>
      <c r="D189" s="147">
        <f t="shared" si="34"/>
        <v>2.4718857376426602E-2</v>
      </c>
      <c r="E189" s="131"/>
    </row>
    <row r="190" spans="1:5" s="149" customFormat="1" ht="14.4" x14ac:dyDescent="0.3">
      <c r="A190" s="158">
        <v>5518</v>
      </c>
      <c r="B190" s="159" t="s">
        <v>241</v>
      </c>
      <c r="C190" s="160">
        <v>29891757.059999999</v>
      </c>
      <c r="D190" s="147">
        <f t="shared" si="34"/>
        <v>0.1058560107149172</v>
      </c>
      <c r="E190" s="131"/>
    </row>
    <row r="191" spans="1:5" s="149" customFormat="1" ht="14.4" x14ac:dyDescent="0.3">
      <c r="A191" s="155">
        <v>5520</v>
      </c>
      <c r="B191" s="156" t="s">
        <v>242</v>
      </c>
      <c r="C191" s="157">
        <f>SUM(C192:C193)</f>
        <v>18040000</v>
      </c>
      <c r="D191" s="147">
        <f t="shared" ref="D191:D193" si="35">IFERROR(C191/$C$191,"")</f>
        <v>1</v>
      </c>
      <c r="E191" s="131"/>
    </row>
    <row r="192" spans="1:5" s="149" customFormat="1" ht="14.4" x14ac:dyDescent="0.3">
      <c r="A192" s="158">
        <v>5521</v>
      </c>
      <c r="B192" s="159" t="s">
        <v>243</v>
      </c>
      <c r="C192" s="160">
        <v>18040000</v>
      </c>
      <c r="D192" s="147">
        <f t="shared" si="35"/>
        <v>1</v>
      </c>
      <c r="E192" s="131"/>
    </row>
    <row r="193" spans="1:5" s="149" customFormat="1" ht="14.4" x14ac:dyDescent="0.3">
      <c r="A193" s="158">
        <v>5522</v>
      </c>
      <c r="B193" s="159" t="s">
        <v>244</v>
      </c>
      <c r="C193" s="160">
        <v>0</v>
      </c>
      <c r="D193" s="147">
        <f t="shared" si="35"/>
        <v>0</v>
      </c>
      <c r="E193" s="131"/>
    </row>
    <row r="194" spans="1:5" s="149" customFormat="1" ht="14.4" x14ac:dyDescent="0.3">
      <c r="A194" s="155">
        <v>5530</v>
      </c>
      <c r="B194" s="156" t="s">
        <v>245</v>
      </c>
      <c r="C194" s="157">
        <f>SUM(C195:C199)</f>
        <v>69236.5</v>
      </c>
      <c r="D194" s="147">
        <f t="shared" ref="D194:D199" si="36">IFERROR(C194/$C$194,"")</f>
        <v>1</v>
      </c>
      <c r="E194" s="131"/>
    </row>
    <row r="195" spans="1:5" s="149" customFormat="1" ht="14.4" x14ac:dyDescent="0.3">
      <c r="A195" s="158">
        <v>5531</v>
      </c>
      <c r="B195" s="159" t="s">
        <v>246</v>
      </c>
      <c r="C195" s="160">
        <v>0</v>
      </c>
      <c r="D195" s="147">
        <f t="shared" si="36"/>
        <v>0</v>
      </c>
      <c r="E195" s="131"/>
    </row>
    <row r="196" spans="1:5" s="149" customFormat="1" ht="14.4" x14ac:dyDescent="0.3">
      <c r="A196" s="158">
        <v>5532</v>
      </c>
      <c r="B196" s="159" t="s">
        <v>247</v>
      </c>
      <c r="C196" s="160">
        <v>0</v>
      </c>
      <c r="D196" s="147">
        <f t="shared" si="36"/>
        <v>0</v>
      </c>
      <c r="E196" s="131"/>
    </row>
    <row r="197" spans="1:5" s="149" customFormat="1" ht="14.4" x14ac:dyDescent="0.3">
      <c r="A197" s="158">
        <v>5533</v>
      </c>
      <c r="B197" s="159" t="s">
        <v>248</v>
      </c>
      <c r="C197" s="160">
        <v>0</v>
      </c>
      <c r="D197" s="147">
        <f t="shared" si="36"/>
        <v>0</v>
      </c>
      <c r="E197" s="131"/>
    </row>
    <row r="198" spans="1:5" s="149" customFormat="1" ht="14.4" x14ac:dyDescent="0.3">
      <c r="A198" s="158">
        <v>5534</v>
      </c>
      <c r="B198" s="159" t="s">
        <v>249</v>
      </c>
      <c r="C198" s="160">
        <v>0</v>
      </c>
      <c r="D198" s="147">
        <f t="shared" si="36"/>
        <v>0</v>
      </c>
      <c r="E198" s="131"/>
    </row>
    <row r="199" spans="1:5" s="149" customFormat="1" ht="14.4" x14ac:dyDescent="0.3">
      <c r="A199" s="158">
        <v>5535</v>
      </c>
      <c r="B199" s="159" t="s">
        <v>250</v>
      </c>
      <c r="C199" s="160">
        <v>69236.5</v>
      </c>
      <c r="D199" s="147">
        <f t="shared" si="36"/>
        <v>1</v>
      </c>
      <c r="E199" s="131"/>
    </row>
    <row r="200" spans="1:5" s="149" customFormat="1" ht="14.4" x14ac:dyDescent="0.3">
      <c r="A200" s="155">
        <v>5590</v>
      </c>
      <c r="B200" s="156" t="s">
        <v>251</v>
      </c>
      <c r="C200" s="157">
        <f>SUM(C201:C209)</f>
        <v>37305527.779999994</v>
      </c>
      <c r="D200" s="147">
        <f t="shared" ref="D200:D209" si="37">IFERROR(C200/$C$200,"")</f>
        <v>1</v>
      </c>
      <c r="E200" s="131"/>
    </row>
    <row r="201" spans="1:5" s="149" customFormat="1" ht="14.4" x14ac:dyDescent="0.3">
      <c r="A201" s="158">
        <v>5591</v>
      </c>
      <c r="B201" s="159" t="s">
        <v>252</v>
      </c>
      <c r="C201" s="160">
        <v>0</v>
      </c>
      <c r="D201" s="147">
        <f t="shared" si="37"/>
        <v>0</v>
      </c>
      <c r="E201" s="131"/>
    </row>
    <row r="202" spans="1:5" s="149" customFormat="1" ht="14.4" x14ac:dyDescent="0.3">
      <c r="A202" s="158">
        <v>5592</v>
      </c>
      <c r="B202" s="159" t="s">
        <v>253</v>
      </c>
      <c r="C202" s="160">
        <v>0</v>
      </c>
      <c r="D202" s="147">
        <f t="shared" si="37"/>
        <v>0</v>
      </c>
      <c r="E202" s="131"/>
    </row>
    <row r="203" spans="1:5" s="149" customFormat="1" ht="14.4" x14ac:dyDescent="0.3">
      <c r="A203" s="158">
        <v>5593</v>
      </c>
      <c r="B203" s="159" t="s">
        <v>254</v>
      </c>
      <c r="C203" s="160">
        <v>0</v>
      </c>
      <c r="D203" s="147">
        <f t="shared" si="37"/>
        <v>0</v>
      </c>
      <c r="E203" s="131"/>
    </row>
    <row r="204" spans="1:5" s="149" customFormat="1" ht="14.4" x14ac:dyDescent="0.3">
      <c r="A204" s="158">
        <v>5594</v>
      </c>
      <c r="B204" s="159" t="s">
        <v>255</v>
      </c>
      <c r="C204" s="160">
        <v>0</v>
      </c>
      <c r="D204" s="147">
        <f t="shared" si="37"/>
        <v>0</v>
      </c>
      <c r="E204" s="131"/>
    </row>
    <row r="205" spans="1:5" s="149" customFormat="1" ht="14.4" x14ac:dyDescent="0.3">
      <c r="A205" s="158">
        <v>5595</v>
      </c>
      <c r="B205" s="159" t="s">
        <v>256</v>
      </c>
      <c r="C205" s="160">
        <v>0</v>
      </c>
      <c r="D205" s="147">
        <f t="shared" si="37"/>
        <v>0</v>
      </c>
      <c r="E205" s="131"/>
    </row>
    <row r="206" spans="1:5" s="149" customFormat="1" ht="14.4" x14ac:dyDescent="0.3">
      <c r="A206" s="158">
        <v>5596</v>
      </c>
      <c r="B206" s="159" t="s">
        <v>148</v>
      </c>
      <c r="C206" s="160">
        <v>0</v>
      </c>
      <c r="D206" s="147">
        <f t="shared" si="37"/>
        <v>0</v>
      </c>
      <c r="E206" s="131"/>
    </row>
    <row r="207" spans="1:5" s="149" customFormat="1" ht="14.4" x14ac:dyDescent="0.3">
      <c r="A207" s="158">
        <v>5597</v>
      </c>
      <c r="B207" s="159" t="s">
        <v>257</v>
      </c>
      <c r="C207" s="160">
        <v>0</v>
      </c>
      <c r="D207" s="147">
        <f t="shared" si="37"/>
        <v>0</v>
      </c>
      <c r="E207" s="131"/>
    </row>
    <row r="208" spans="1:5" s="149" customFormat="1" ht="14.4" x14ac:dyDescent="0.3">
      <c r="A208" s="158">
        <v>5598</v>
      </c>
      <c r="B208" s="159" t="s">
        <v>258</v>
      </c>
      <c r="C208" s="160">
        <v>0</v>
      </c>
      <c r="D208" s="147">
        <f t="shared" si="37"/>
        <v>0</v>
      </c>
      <c r="E208" s="131"/>
    </row>
    <row r="209" spans="1:5" s="149" customFormat="1" ht="14.4" x14ac:dyDescent="0.3">
      <c r="A209" s="158">
        <v>5599</v>
      </c>
      <c r="B209" s="159" t="s">
        <v>259</v>
      </c>
      <c r="C209" s="160">
        <v>37305527.779999994</v>
      </c>
      <c r="D209" s="147">
        <f t="shared" si="37"/>
        <v>1</v>
      </c>
      <c r="E209" s="131"/>
    </row>
    <row r="210" spans="1:5" s="149" customFormat="1" ht="14.4" x14ac:dyDescent="0.3">
      <c r="A210" s="155">
        <v>5600</v>
      </c>
      <c r="B210" s="156" t="s">
        <v>260</v>
      </c>
      <c r="C210" s="157">
        <f>+C211</f>
        <v>607333996.60000014</v>
      </c>
      <c r="D210" s="147"/>
      <c r="E210" s="131"/>
    </row>
    <row r="211" spans="1:5" s="149" customFormat="1" ht="14.4" x14ac:dyDescent="0.3">
      <c r="A211" s="155">
        <v>5610</v>
      </c>
      <c r="B211" s="156" t="s">
        <v>261</v>
      </c>
      <c r="C211" s="157">
        <f>C212</f>
        <v>607333996.60000014</v>
      </c>
      <c r="D211" s="147">
        <f t="shared" ref="D211:D212" si="38">IFERROR(C211/$C$211,"")</f>
        <v>1</v>
      </c>
      <c r="E211" s="131"/>
    </row>
    <row r="212" spans="1:5" s="149" customFormat="1" ht="14.4" x14ac:dyDescent="0.3">
      <c r="A212" s="158">
        <v>5611</v>
      </c>
      <c r="B212" s="159" t="s">
        <v>262</v>
      </c>
      <c r="C212" s="160">
        <v>607333996.60000014</v>
      </c>
      <c r="D212" s="147">
        <f t="shared" si="38"/>
        <v>1</v>
      </c>
      <c r="E212" s="131"/>
    </row>
    <row r="213" spans="1:5" ht="9.75" customHeight="1" x14ac:dyDescent="0.3">
      <c r="A213" s="126"/>
      <c r="B213" s="126"/>
      <c r="C213" s="126"/>
      <c r="D213" s="127"/>
      <c r="E213" s="126"/>
    </row>
    <row r="214" spans="1:5" ht="9.75" customHeight="1" x14ac:dyDescent="0.3">
      <c r="A214" s="126"/>
      <c r="B214" s="126" t="s">
        <v>65</v>
      </c>
      <c r="C214" s="126"/>
      <c r="D214" s="127"/>
      <c r="E214" s="126"/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" footer="0"/>
  <pageSetup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3"/>
  <sheetViews>
    <sheetView showGridLines="0" workbookViewId="0">
      <selection sqref="A1:XFD173"/>
    </sheetView>
  </sheetViews>
  <sheetFormatPr baseColWidth="10" defaultColWidth="14.44140625" defaultRowHeight="15" customHeight="1" x14ac:dyDescent="0.3"/>
  <cols>
    <col min="1" max="1" width="10" customWidth="1"/>
    <col min="2" max="2" width="64.5546875" customWidth="1"/>
    <col min="3" max="3" width="16.44140625" customWidth="1"/>
    <col min="4" max="4" width="19.109375" customWidth="1"/>
    <col min="5" max="5" width="24.5546875" customWidth="1"/>
    <col min="6" max="6" width="22.88671875" customWidth="1"/>
    <col min="7" max="8" width="16.88671875" customWidth="1"/>
    <col min="9" max="9" width="13.88671875" customWidth="1"/>
    <col min="10" max="10" width="23.88671875" customWidth="1"/>
    <col min="11" max="26" width="9.109375" customWidth="1"/>
  </cols>
  <sheetData>
    <row r="1" spans="1:8" s="123" customFormat="1" ht="11.25" customHeight="1" x14ac:dyDescent="0.3">
      <c r="A1" s="106" t="str">
        <f>'Notas a los Edos Financieros'!A1</f>
        <v>Municipio de León</v>
      </c>
      <c r="B1" s="122"/>
      <c r="C1" s="122"/>
      <c r="D1" s="122"/>
      <c r="E1" s="122"/>
      <c r="F1" s="122"/>
      <c r="G1" s="37" t="s">
        <v>0</v>
      </c>
      <c r="H1" s="38">
        <f>'Notas a los Edos Financieros'!D1</f>
        <v>2025</v>
      </c>
    </row>
    <row r="2" spans="1:8" s="123" customFormat="1" ht="11.25" customHeight="1" x14ac:dyDescent="0.3">
      <c r="A2" s="106" t="s">
        <v>263</v>
      </c>
      <c r="B2" s="122"/>
      <c r="C2" s="122"/>
      <c r="D2" s="122"/>
      <c r="E2" s="122"/>
      <c r="F2" s="122"/>
      <c r="G2" s="37" t="s">
        <v>2</v>
      </c>
      <c r="H2" s="38" t="str">
        <f>'Notas a los Edos Financieros'!D2</f>
        <v>Trimestral</v>
      </c>
    </row>
    <row r="3" spans="1:8" s="123" customFormat="1" ht="11.25" customHeight="1" x14ac:dyDescent="0.3">
      <c r="A3" s="106" t="str">
        <f>'Notas a los Edos Financieros'!A3</f>
        <v>Del 01 de Enero al 31 de Diciembre de 2025</v>
      </c>
      <c r="B3" s="122"/>
      <c r="C3" s="122"/>
      <c r="D3" s="122"/>
      <c r="E3" s="122"/>
      <c r="F3" s="122"/>
      <c r="G3" s="37" t="s">
        <v>3</v>
      </c>
      <c r="H3" s="38">
        <f>'Notas a los Edos Financieros'!D3</f>
        <v>4</v>
      </c>
    </row>
    <row r="4" spans="1:8" s="123" customFormat="1" ht="11.25" customHeight="1" x14ac:dyDescent="0.3">
      <c r="A4" s="107" t="s">
        <v>4</v>
      </c>
      <c r="B4" s="122"/>
      <c r="C4" s="122"/>
      <c r="D4" s="122"/>
      <c r="E4" s="122"/>
      <c r="F4" s="122"/>
      <c r="G4" s="37"/>
      <c r="H4" s="38"/>
    </row>
    <row r="5" spans="1:8" s="123" customFormat="1" ht="9.75" customHeight="1" x14ac:dyDescent="0.3">
      <c r="A5" s="39" t="s">
        <v>67</v>
      </c>
      <c r="B5" s="124"/>
      <c r="C5" s="124"/>
      <c r="D5" s="124"/>
      <c r="E5" s="124"/>
      <c r="F5" s="124"/>
      <c r="G5" s="124"/>
      <c r="H5" s="124"/>
    </row>
    <row r="6" spans="1:8" s="123" customFormat="1" ht="9.75" customHeight="1" x14ac:dyDescent="0.3">
      <c r="A6" s="126"/>
      <c r="B6" s="126"/>
      <c r="C6" s="126"/>
      <c r="D6" s="126"/>
      <c r="E6" s="126"/>
      <c r="F6" s="126"/>
      <c r="G6" s="126"/>
      <c r="H6" s="126"/>
    </row>
    <row r="7" spans="1:8" s="123" customFormat="1" ht="9.75" customHeight="1" x14ac:dyDescent="0.3">
      <c r="A7" s="124" t="s">
        <v>264</v>
      </c>
      <c r="B7" s="124"/>
      <c r="C7" s="124"/>
      <c r="D7" s="124"/>
      <c r="E7" s="124"/>
      <c r="F7" s="124"/>
      <c r="G7" s="124"/>
      <c r="H7" s="124"/>
    </row>
    <row r="8" spans="1:8" s="123" customFormat="1" ht="9.75" customHeight="1" x14ac:dyDescent="0.3">
      <c r="A8" s="128" t="s">
        <v>69</v>
      </c>
      <c r="B8" s="128" t="s">
        <v>70</v>
      </c>
      <c r="C8" s="128" t="s">
        <v>71</v>
      </c>
      <c r="D8" s="128" t="s">
        <v>265</v>
      </c>
      <c r="E8" s="128"/>
      <c r="F8" s="128"/>
      <c r="G8" s="128"/>
      <c r="H8" s="128"/>
    </row>
    <row r="9" spans="1:8" s="123" customFormat="1" ht="9.75" customHeight="1" x14ac:dyDescent="0.3">
      <c r="A9" s="133">
        <v>1114</v>
      </c>
      <c r="B9" s="126" t="s">
        <v>266</v>
      </c>
      <c r="C9" s="134">
        <v>125560970.88</v>
      </c>
      <c r="D9" s="135"/>
      <c r="E9" s="135"/>
      <c r="F9" s="135"/>
      <c r="G9" s="135"/>
      <c r="H9" s="135"/>
    </row>
    <row r="10" spans="1:8" s="123" customFormat="1" ht="9.75" customHeight="1" x14ac:dyDescent="0.3">
      <c r="A10" s="133">
        <v>1115</v>
      </c>
      <c r="B10" s="126" t="s">
        <v>267</v>
      </c>
      <c r="C10" s="134">
        <v>1354603937.6500001</v>
      </c>
      <c r="D10" s="135"/>
      <c r="E10" s="135"/>
      <c r="F10" s="135"/>
      <c r="G10" s="135"/>
      <c r="H10" s="135"/>
    </row>
    <row r="11" spans="1:8" s="123" customFormat="1" ht="9.75" customHeight="1" x14ac:dyDescent="0.3">
      <c r="A11" s="133">
        <v>1121</v>
      </c>
      <c r="B11" s="126" t="s">
        <v>268</v>
      </c>
      <c r="C11" s="134">
        <v>0</v>
      </c>
      <c r="D11" s="135"/>
      <c r="E11" s="135"/>
      <c r="F11" s="135"/>
      <c r="G11" s="135"/>
      <c r="H11" s="135"/>
    </row>
    <row r="12" spans="1:8" s="123" customFormat="1" ht="9.75" customHeight="1" x14ac:dyDescent="0.3">
      <c r="A12" s="126"/>
      <c r="B12" s="126"/>
      <c r="C12" s="126"/>
      <c r="D12" s="126"/>
      <c r="E12" s="126"/>
      <c r="F12" s="126"/>
      <c r="G12" s="126"/>
      <c r="H12" s="126"/>
    </row>
    <row r="13" spans="1:8" s="123" customFormat="1" ht="9.75" customHeight="1" x14ac:dyDescent="0.3">
      <c r="A13" s="124" t="s">
        <v>269</v>
      </c>
      <c r="B13" s="124"/>
      <c r="C13" s="124"/>
      <c r="D13" s="124"/>
      <c r="E13" s="124"/>
      <c r="F13" s="124"/>
      <c r="G13" s="124"/>
      <c r="H13" s="124"/>
    </row>
    <row r="14" spans="1:8" s="123" customFormat="1" ht="9.75" customHeight="1" x14ac:dyDescent="0.3">
      <c r="A14" s="128" t="s">
        <v>69</v>
      </c>
      <c r="B14" s="128" t="s">
        <v>70</v>
      </c>
      <c r="C14" s="128" t="s">
        <v>71</v>
      </c>
      <c r="D14" s="128">
        <f>H1-1</f>
        <v>2024</v>
      </c>
      <c r="E14" s="128">
        <f t="shared" ref="E14:G14" si="0">D14-1</f>
        <v>2023</v>
      </c>
      <c r="F14" s="128">
        <f t="shared" si="0"/>
        <v>2022</v>
      </c>
      <c r="G14" s="128">
        <f t="shared" si="0"/>
        <v>2021</v>
      </c>
      <c r="H14" s="128" t="s">
        <v>270</v>
      </c>
    </row>
    <row r="15" spans="1:8" s="123" customFormat="1" ht="9.75" customHeight="1" x14ac:dyDescent="0.3">
      <c r="A15" s="133">
        <v>1122</v>
      </c>
      <c r="B15" s="126" t="s">
        <v>271</v>
      </c>
      <c r="C15" s="134">
        <v>23386329.959999997</v>
      </c>
      <c r="D15" s="134">
        <v>22299052</v>
      </c>
      <c r="E15" s="134">
        <v>81892460.359999999</v>
      </c>
      <c r="F15" s="134">
        <v>43006410</v>
      </c>
      <c r="G15" s="134">
        <v>17960155.699999996</v>
      </c>
      <c r="H15" s="134"/>
    </row>
    <row r="16" spans="1:8" s="123" customFormat="1" ht="9.75" customHeight="1" x14ac:dyDescent="0.3">
      <c r="A16" s="133">
        <v>1124</v>
      </c>
      <c r="B16" s="126" t="s">
        <v>272</v>
      </c>
      <c r="C16" s="134">
        <v>0</v>
      </c>
      <c r="D16" s="134">
        <v>0</v>
      </c>
      <c r="E16" s="134"/>
      <c r="F16" s="134"/>
      <c r="G16" s="134">
        <v>0</v>
      </c>
      <c r="H16" s="134"/>
    </row>
    <row r="17" spans="1:8" s="123" customFormat="1" ht="15" customHeight="1" x14ac:dyDescent="0.3"/>
    <row r="18" spans="1:8" s="123" customFormat="1" ht="9.75" customHeight="1" x14ac:dyDescent="0.3">
      <c r="A18" s="124" t="s">
        <v>273</v>
      </c>
      <c r="B18" s="124"/>
      <c r="C18" s="124"/>
      <c r="D18" s="124"/>
      <c r="E18" s="124"/>
      <c r="F18" s="124"/>
      <c r="G18" s="124"/>
      <c r="H18" s="124"/>
    </row>
    <row r="19" spans="1:8" s="123" customFormat="1" ht="9.75" customHeight="1" x14ac:dyDescent="0.3">
      <c r="A19" s="128" t="s">
        <v>69</v>
      </c>
      <c r="B19" s="128" t="s">
        <v>70</v>
      </c>
      <c r="C19" s="128" t="s">
        <v>71</v>
      </c>
      <c r="D19" s="128" t="s">
        <v>274</v>
      </c>
      <c r="E19" s="128" t="s">
        <v>275</v>
      </c>
      <c r="F19" s="128" t="s">
        <v>276</v>
      </c>
      <c r="G19" s="128" t="s">
        <v>277</v>
      </c>
      <c r="H19" s="128" t="s">
        <v>278</v>
      </c>
    </row>
    <row r="20" spans="1:8" s="123" customFormat="1" ht="9.75" customHeight="1" x14ac:dyDescent="0.3">
      <c r="A20" s="133">
        <v>1123</v>
      </c>
      <c r="B20" s="126" t="s">
        <v>279</v>
      </c>
      <c r="C20" s="134">
        <v>207159.05</v>
      </c>
      <c r="D20" s="134">
        <v>207159.05</v>
      </c>
      <c r="E20" s="134">
        <v>0</v>
      </c>
      <c r="F20" s="134">
        <v>0</v>
      </c>
      <c r="G20" s="134">
        <v>0</v>
      </c>
      <c r="H20" s="134"/>
    </row>
    <row r="21" spans="1:8" s="123" customFormat="1" ht="9.75" customHeight="1" x14ac:dyDescent="0.3">
      <c r="A21" s="133">
        <v>1125</v>
      </c>
      <c r="B21" s="126" t="s">
        <v>280</v>
      </c>
      <c r="C21" s="134">
        <v>1007000</v>
      </c>
      <c r="D21" s="134">
        <v>1007000</v>
      </c>
      <c r="E21" s="134">
        <v>0</v>
      </c>
      <c r="F21" s="134">
        <v>0</v>
      </c>
      <c r="G21" s="134">
        <v>0</v>
      </c>
      <c r="H21" s="134"/>
    </row>
    <row r="22" spans="1:8" s="123" customFormat="1" ht="9.75" customHeight="1" x14ac:dyDescent="0.3">
      <c r="A22" s="5">
        <v>1126</v>
      </c>
      <c r="B22" s="130" t="s">
        <v>281</v>
      </c>
      <c r="C22" s="134">
        <v>0</v>
      </c>
      <c r="D22" s="134">
        <v>0</v>
      </c>
      <c r="E22" s="134">
        <v>0</v>
      </c>
      <c r="F22" s="134">
        <v>0</v>
      </c>
      <c r="G22" s="134">
        <v>0</v>
      </c>
      <c r="H22" s="134"/>
    </row>
    <row r="23" spans="1:8" s="123" customFormat="1" ht="9.75" customHeight="1" x14ac:dyDescent="0.3">
      <c r="A23" s="5">
        <v>1129</v>
      </c>
      <c r="B23" s="130" t="s">
        <v>282</v>
      </c>
      <c r="C23" s="134">
        <v>0</v>
      </c>
      <c r="D23" s="134">
        <v>0</v>
      </c>
      <c r="E23" s="134">
        <v>0</v>
      </c>
      <c r="F23" s="134">
        <v>0</v>
      </c>
      <c r="G23" s="134">
        <v>0</v>
      </c>
      <c r="H23" s="134"/>
    </row>
    <row r="24" spans="1:8" s="123" customFormat="1" ht="9.75" customHeight="1" x14ac:dyDescent="0.3">
      <c r="A24" s="133">
        <v>1131</v>
      </c>
      <c r="B24" s="126" t="s">
        <v>283</v>
      </c>
      <c r="C24" s="134">
        <v>13290466.609999999</v>
      </c>
      <c r="D24" s="134">
        <v>13290466.609999999</v>
      </c>
      <c r="E24" s="134">
        <v>0</v>
      </c>
      <c r="F24" s="134">
        <v>0</v>
      </c>
      <c r="G24" s="134">
        <v>0</v>
      </c>
      <c r="H24" s="134"/>
    </row>
    <row r="25" spans="1:8" s="123" customFormat="1" ht="9.75" customHeight="1" x14ac:dyDescent="0.3">
      <c r="A25" s="133">
        <v>1132</v>
      </c>
      <c r="B25" s="126" t="s">
        <v>284</v>
      </c>
      <c r="C25" s="134">
        <v>0</v>
      </c>
      <c r="D25" s="134">
        <v>0</v>
      </c>
      <c r="E25" s="134">
        <v>0</v>
      </c>
      <c r="F25" s="134">
        <v>0</v>
      </c>
      <c r="G25" s="134">
        <v>0</v>
      </c>
      <c r="H25" s="134"/>
    </row>
    <row r="26" spans="1:8" s="123" customFormat="1" ht="9.75" customHeight="1" x14ac:dyDescent="0.3">
      <c r="A26" s="133">
        <v>1133</v>
      </c>
      <c r="B26" s="126" t="s">
        <v>285</v>
      </c>
      <c r="C26" s="134">
        <v>0</v>
      </c>
      <c r="D26" s="134">
        <v>0</v>
      </c>
      <c r="E26" s="134">
        <v>0</v>
      </c>
      <c r="F26" s="134">
        <v>0</v>
      </c>
      <c r="G26" s="134">
        <v>0</v>
      </c>
      <c r="H26" s="134"/>
    </row>
    <row r="27" spans="1:8" s="123" customFormat="1" ht="9.75" customHeight="1" x14ac:dyDescent="0.3">
      <c r="A27" s="133">
        <v>1134</v>
      </c>
      <c r="B27" s="126" t="s">
        <v>286</v>
      </c>
      <c r="C27" s="134">
        <v>329149904.67000002</v>
      </c>
      <c r="D27" s="134">
        <v>329149904.67000002</v>
      </c>
      <c r="E27" s="134">
        <v>0</v>
      </c>
      <c r="F27" s="134">
        <v>0</v>
      </c>
      <c r="G27" s="134">
        <v>0</v>
      </c>
      <c r="H27" s="134"/>
    </row>
    <row r="28" spans="1:8" s="123" customFormat="1" ht="9.75" customHeight="1" x14ac:dyDescent="0.3">
      <c r="A28" s="133">
        <v>1139</v>
      </c>
      <c r="B28" s="126" t="s">
        <v>287</v>
      </c>
      <c r="C28" s="134">
        <v>0</v>
      </c>
      <c r="D28" s="134">
        <v>0</v>
      </c>
      <c r="E28" s="134">
        <v>0</v>
      </c>
      <c r="F28" s="134">
        <v>0</v>
      </c>
      <c r="G28" s="134">
        <v>0</v>
      </c>
      <c r="H28" s="134"/>
    </row>
    <row r="29" spans="1:8" s="123" customFormat="1" ht="9.75" customHeight="1" x14ac:dyDescent="0.3">
      <c r="A29" s="126"/>
      <c r="B29" s="126"/>
      <c r="C29" s="136"/>
      <c r="D29" s="136"/>
      <c r="E29" s="136"/>
      <c r="F29" s="136"/>
      <c r="G29" s="136"/>
      <c r="H29" s="136"/>
    </row>
    <row r="30" spans="1:8" s="123" customFormat="1" ht="9.75" customHeight="1" x14ac:dyDescent="0.3">
      <c r="A30" s="124" t="s">
        <v>288</v>
      </c>
      <c r="B30" s="124"/>
      <c r="C30" s="124"/>
      <c r="D30" s="124"/>
      <c r="E30" s="124"/>
      <c r="F30" s="124"/>
      <c r="G30" s="124"/>
      <c r="H30" s="124"/>
    </row>
    <row r="31" spans="1:8" s="123" customFormat="1" ht="9.75" customHeight="1" x14ac:dyDescent="0.3">
      <c r="A31" s="128" t="s">
        <v>69</v>
      </c>
      <c r="B31" s="128" t="s">
        <v>70</v>
      </c>
      <c r="C31" s="128" t="s">
        <v>71</v>
      </c>
      <c r="D31" s="128" t="s">
        <v>289</v>
      </c>
      <c r="E31" s="128" t="s">
        <v>290</v>
      </c>
      <c r="F31" s="128" t="s">
        <v>291</v>
      </c>
      <c r="G31" s="128"/>
      <c r="H31" s="128"/>
    </row>
    <row r="32" spans="1:8" s="123" customFormat="1" ht="9.75" customHeight="1" x14ac:dyDescent="0.3">
      <c r="A32" s="133">
        <v>1140</v>
      </c>
      <c r="B32" s="126" t="s">
        <v>292</v>
      </c>
      <c r="C32" s="135">
        <f>SUM(C33:C37)</f>
        <v>0</v>
      </c>
      <c r="D32" s="126"/>
      <c r="E32" s="126"/>
      <c r="F32" s="126"/>
      <c r="G32" s="126"/>
      <c r="H32" s="126"/>
    </row>
    <row r="33" spans="1:6" s="123" customFormat="1" ht="9.75" customHeight="1" x14ac:dyDescent="0.3">
      <c r="A33" s="133">
        <v>1141</v>
      </c>
      <c r="B33" s="126" t="s">
        <v>293</v>
      </c>
      <c r="C33" s="135">
        <v>0</v>
      </c>
      <c r="D33" s="126"/>
      <c r="E33" s="126"/>
      <c r="F33" s="126"/>
    </row>
    <row r="34" spans="1:6" s="123" customFormat="1" ht="9.75" customHeight="1" x14ac:dyDescent="0.3">
      <c r="A34" s="133">
        <v>1142</v>
      </c>
      <c r="B34" s="126" t="s">
        <v>294</v>
      </c>
      <c r="C34" s="135">
        <v>0</v>
      </c>
      <c r="D34" s="126"/>
      <c r="E34" s="126"/>
      <c r="F34" s="126"/>
    </row>
    <row r="35" spans="1:6" s="123" customFormat="1" ht="9.75" customHeight="1" x14ac:dyDescent="0.3">
      <c r="A35" s="133">
        <v>1143</v>
      </c>
      <c r="B35" s="126" t="s">
        <v>295</v>
      </c>
      <c r="C35" s="135">
        <v>0</v>
      </c>
      <c r="D35" s="126"/>
      <c r="E35" s="126"/>
      <c r="F35" s="126"/>
    </row>
    <row r="36" spans="1:6" s="123" customFormat="1" ht="9.75" customHeight="1" x14ac:dyDescent="0.3">
      <c r="A36" s="133">
        <v>1144</v>
      </c>
      <c r="B36" s="126" t="s">
        <v>296</v>
      </c>
      <c r="C36" s="135">
        <v>0</v>
      </c>
      <c r="D36" s="126"/>
      <c r="E36" s="126"/>
      <c r="F36" s="126"/>
    </row>
    <row r="37" spans="1:6" s="123" customFormat="1" ht="9.75" customHeight="1" x14ac:dyDescent="0.3">
      <c r="A37" s="133">
        <v>1145</v>
      </c>
      <c r="B37" s="126" t="s">
        <v>297</v>
      </c>
      <c r="C37" s="135">
        <v>0</v>
      </c>
      <c r="D37" s="126"/>
      <c r="E37" s="126"/>
      <c r="F37" s="126"/>
    </row>
    <row r="38" spans="1:6" s="123" customFormat="1" ht="9.75" customHeight="1" x14ac:dyDescent="0.3">
      <c r="A38" s="126"/>
      <c r="B38" s="126"/>
      <c r="C38" s="126"/>
      <c r="D38" s="126"/>
      <c r="E38" s="126"/>
      <c r="F38" s="126"/>
    </row>
    <row r="39" spans="1:6" s="123" customFormat="1" ht="9.75" customHeight="1" x14ac:dyDescent="0.3">
      <c r="A39" s="124" t="s">
        <v>298</v>
      </c>
      <c r="B39" s="124"/>
      <c r="C39" s="124"/>
      <c r="D39" s="124"/>
      <c r="E39" s="124"/>
      <c r="F39" s="124"/>
    </row>
    <row r="40" spans="1:6" s="123" customFormat="1" ht="9.75" customHeight="1" x14ac:dyDescent="0.3">
      <c r="A40" s="128" t="s">
        <v>69</v>
      </c>
      <c r="B40" s="128" t="s">
        <v>70</v>
      </c>
      <c r="C40" s="128" t="s">
        <v>71</v>
      </c>
      <c r="D40" s="128" t="s">
        <v>290</v>
      </c>
      <c r="E40" s="128" t="s">
        <v>299</v>
      </c>
      <c r="F40" s="128" t="s">
        <v>291</v>
      </c>
    </row>
    <row r="41" spans="1:6" s="123" customFormat="1" ht="9.75" customHeight="1" x14ac:dyDescent="0.3">
      <c r="A41" s="133">
        <v>1150</v>
      </c>
      <c r="B41" s="126" t="s">
        <v>300</v>
      </c>
      <c r="C41" s="134">
        <f>C42</f>
        <v>72386210.160000011</v>
      </c>
      <c r="D41" s="126"/>
      <c r="E41" s="126"/>
      <c r="F41" s="126"/>
    </row>
    <row r="42" spans="1:6" s="123" customFormat="1" ht="9.75" customHeight="1" x14ac:dyDescent="0.3">
      <c r="A42" s="133">
        <v>1151</v>
      </c>
      <c r="B42" s="126" t="s">
        <v>301</v>
      </c>
      <c r="C42" s="134">
        <v>72386210.160000011</v>
      </c>
      <c r="D42" s="126"/>
      <c r="E42" s="126"/>
      <c r="F42" s="126"/>
    </row>
    <row r="43" spans="1:6" s="123" customFormat="1" ht="9.75" customHeight="1" x14ac:dyDescent="0.3">
      <c r="A43" s="126"/>
      <c r="B43" s="126"/>
      <c r="C43" s="126"/>
      <c r="D43" s="126"/>
      <c r="E43" s="126"/>
      <c r="F43" s="126"/>
    </row>
    <row r="44" spans="1:6" s="123" customFormat="1" ht="9.75" customHeight="1" x14ac:dyDescent="0.3">
      <c r="A44" s="124" t="s">
        <v>302</v>
      </c>
      <c r="B44" s="124"/>
      <c r="C44" s="124"/>
      <c r="D44" s="124"/>
      <c r="E44" s="124"/>
      <c r="F44" s="124"/>
    </row>
    <row r="45" spans="1:6" s="123" customFormat="1" ht="9.75" customHeight="1" x14ac:dyDescent="0.3">
      <c r="A45" s="128" t="s">
        <v>69</v>
      </c>
      <c r="B45" s="128" t="s">
        <v>70</v>
      </c>
      <c r="C45" s="128" t="s">
        <v>71</v>
      </c>
      <c r="D45" s="128" t="s">
        <v>265</v>
      </c>
      <c r="E45" s="128" t="s">
        <v>278</v>
      </c>
      <c r="F45" s="128"/>
    </row>
    <row r="46" spans="1:6" s="123" customFormat="1" ht="9.75" customHeight="1" x14ac:dyDescent="0.3">
      <c r="A46" s="133">
        <v>1213</v>
      </c>
      <c r="B46" s="126" t="s">
        <v>303</v>
      </c>
      <c r="C46" s="134">
        <v>132505446.24000001</v>
      </c>
      <c r="D46" s="126"/>
      <c r="E46" s="126"/>
      <c r="F46" s="126"/>
    </row>
    <row r="47" spans="1:6" s="123" customFormat="1" ht="9.75" customHeight="1" x14ac:dyDescent="0.3">
      <c r="A47" s="126"/>
      <c r="B47" s="126"/>
      <c r="C47" s="126"/>
      <c r="D47" s="126"/>
      <c r="E47" s="126"/>
      <c r="F47" s="126"/>
    </row>
    <row r="48" spans="1:6" s="123" customFormat="1" ht="9.75" customHeight="1" x14ac:dyDescent="0.3">
      <c r="A48" s="124" t="s">
        <v>304</v>
      </c>
      <c r="B48" s="124"/>
      <c r="C48" s="124"/>
      <c r="D48" s="124"/>
      <c r="E48" s="124"/>
      <c r="F48" s="124"/>
    </row>
    <row r="49" spans="1:10" s="123" customFormat="1" ht="9.75" customHeight="1" x14ac:dyDescent="0.3">
      <c r="A49" s="128" t="s">
        <v>69</v>
      </c>
      <c r="B49" s="128" t="s">
        <v>70</v>
      </c>
      <c r="C49" s="128" t="s">
        <v>71</v>
      </c>
      <c r="D49" s="128"/>
      <c r="E49" s="128"/>
      <c r="F49" s="128"/>
      <c r="G49" s="128"/>
      <c r="H49" s="128"/>
      <c r="I49" s="126"/>
      <c r="J49" s="126"/>
    </row>
    <row r="50" spans="1:10" s="123" customFormat="1" ht="9.75" customHeight="1" x14ac:dyDescent="0.3">
      <c r="A50" s="133">
        <v>1211</v>
      </c>
      <c r="B50" s="126" t="s">
        <v>305</v>
      </c>
      <c r="C50" s="134">
        <v>30126.36</v>
      </c>
      <c r="D50" s="126"/>
      <c r="E50" s="126"/>
      <c r="F50" s="126"/>
      <c r="G50" s="126"/>
      <c r="H50" s="126"/>
      <c r="I50" s="126"/>
      <c r="J50" s="126"/>
    </row>
    <row r="51" spans="1:10" s="123" customFormat="1" ht="9.75" customHeight="1" x14ac:dyDescent="0.3">
      <c r="A51" s="133">
        <v>1212</v>
      </c>
      <c r="B51" s="126" t="s">
        <v>306</v>
      </c>
      <c r="C51" s="134">
        <v>0</v>
      </c>
      <c r="D51" s="126"/>
      <c r="E51" s="126"/>
      <c r="F51" s="126"/>
      <c r="G51" s="126"/>
      <c r="H51" s="126"/>
      <c r="I51" s="126"/>
      <c r="J51" s="126"/>
    </row>
    <row r="52" spans="1:10" s="123" customFormat="1" ht="9.75" customHeight="1" x14ac:dyDescent="0.3">
      <c r="A52" s="133">
        <v>1214</v>
      </c>
      <c r="B52" s="126" t="s">
        <v>307</v>
      </c>
      <c r="C52" s="134">
        <v>36307609.890000001</v>
      </c>
      <c r="D52" s="126"/>
      <c r="E52" s="126"/>
      <c r="F52" s="126"/>
      <c r="G52" s="126"/>
      <c r="H52" s="126"/>
      <c r="I52" s="126"/>
      <c r="J52" s="126"/>
    </row>
    <row r="53" spans="1:10" s="123" customFormat="1" ht="9.75" customHeight="1" x14ac:dyDescent="0.3">
      <c r="A53" s="126"/>
      <c r="B53" s="126"/>
      <c r="C53" s="135"/>
      <c r="D53" s="126"/>
      <c r="E53" s="126"/>
      <c r="F53" s="126"/>
      <c r="G53" s="126"/>
      <c r="H53" s="126"/>
      <c r="I53" s="126"/>
      <c r="J53" s="126"/>
    </row>
    <row r="54" spans="1:10" s="123" customFormat="1" ht="9.75" customHeight="1" x14ac:dyDescent="0.3">
      <c r="A54" s="124" t="s">
        <v>308</v>
      </c>
      <c r="B54" s="124"/>
      <c r="C54" s="124"/>
      <c r="D54" s="124"/>
      <c r="E54" s="124"/>
      <c r="F54" s="124"/>
      <c r="G54" s="124"/>
      <c r="H54" s="124"/>
      <c r="I54" s="124"/>
      <c r="J54" s="124"/>
    </row>
    <row r="55" spans="1:10" s="123" customFormat="1" ht="9.75" customHeight="1" x14ac:dyDescent="0.3">
      <c r="A55" s="128" t="s">
        <v>69</v>
      </c>
      <c r="B55" s="128" t="s">
        <v>70</v>
      </c>
      <c r="C55" s="128" t="s">
        <v>71</v>
      </c>
      <c r="D55" s="128" t="s">
        <v>309</v>
      </c>
      <c r="E55" s="128" t="s">
        <v>310</v>
      </c>
      <c r="F55" s="128" t="s">
        <v>311</v>
      </c>
      <c r="G55" s="128" t="s">
        <v>312</v>
      </c>
      <c r="H55" s="128" t="s">
        <v>313</v>
      </c>
      <c r="I55" s="128" t="s">
        <v>314</v>
      </c>
      <c r="J55" s="128" t="s">
        <v>315</v>
      </c>
    </row>
    <row r="56" spans="1:10" s="123" customFormat="1" ht="9.75" customHeight="1" x14ac:dyDescent="0.3">
      <c r="A56" s="133">
        <v>1230</v>
      </c>
      <c r="B56" s="126" t="s">
        <v>316</v>
      </c>
      <c r="C56" s="134">
        <f>SUM(C57:C63)</f>
        <v>19632192313.09</v>
      </c>
      <c r="D56" s="134">
        <f t="shared" ref="D56:E56" si="1">SUM(D57:D63)</f>
        <v>54079044.060000002</v>
      </c>
      <c r="E56" s="134">
        <f t="shared" si="1"/>
        <v>-286233720.79000002</v>
      </c>
      <c r="F56" s="126"/>
      <c r="G56" s="126"/>
      <c r="H56" s="126"/>
      <c r="I56" s="126"/>
      <c r="J56" s="126"/>
    </row>
    <row r="57" spans="1:10" s="123" customFormat="1" ht="9.75" customHeight="1" x14ac:dyDescent="0.3">
      <c r="A57" s="133">
        <v>1231</v>
      </c>
      <c r="B57" s="126" t="s">
        <v>317</v>
      </c>
      <c r="C57" s="134">
        <v>16126002319.27</v>
      </c>
      <c r="D57" s="137"/>
      <c r="E57" s="137"/>
      <c r="F57" s="126"/>
      <c r="G57" s="126"/>
      <c r="H57" s="126"/>
      <c r="I57" s="126"/>
      <c r="J57" s="126"/>
    </row>
    <row r="58" spans="1:10" s="123" customFormat="1" ht="9.75" customHeight="1" x14ac:dyDescent="0.3">
      <c r="A58" s="133">
        <v>1232</v>
      </c>
      <c r="B58" s="126" t="s">
        <v>318</v>
      </c>
      <c r="C58" s="134">
        <v>0</v>
      </c>
      <c r="D58" s="134">
        <v>0</v>
      </c>
      <c r="E58" s="134">
        <v>0</v>
      </c>
      <c r="F58" s="126"/>
      <c r="G58" s="126"/>
      <c r="H58" s="126"/>
      <c r="I58" s="126"/>
      <c r="J58" s="126"/>
    </row>
    <row r="59" spans="1:10" s="123" customFormat="1" ht="9.75" customHeight="1" x14ac:dyDescent="0.3">
      <c r="A59" s="133">
        <v>1233</v>
      </c>
      <c r="B59" s="126" t="s">
        <v>319</v>
      </c>
      <c r="C59" s="134">
        <v>1893875726.1099999</v>
      </c>
      <c r="D59" s="134">
        <v>54079044.060000002</v>
      </c>
      <c r="E59" s="134">
        <v>-286233720.79000002</v>
      </c>
      <c r="F59" s="126"/>
      <c r="G59" s="126"/>
      <c r="H59" s="126"/>
      <c r="I59" s="126"/>
      <c r="J59" s="126"/>
    </row>
    <row r="60" spans="1:10" s="123" customFormat="1" ht="9.75" customHeight="1" x14ac:dyDescent="0.3">
      <c r="A60" s="133">
        <v>1234</v>
      </c>
      <c r="B60" s="126" t="s">
        <v>320</v>
      </c>
      <c r="C60" s="134">
        <v>0</v>
      </c>
      <c r="D60" s="134">
        <v>0</v>
      </c>
      <c r="E60" s="134">
        <v>0</v>
      </c>
      <c r="F60" s="126"/>
      <c r="G60" s="126"/>
      <c r="H60" s="126"/>
      <c r="I60" s="126"/>
      <c r="J60" s="126"/>
    </row>
    <row r="61" spans="1:10" s="123" customFormat="1" ht="9.75" customHeight="1" x14ac:dyDescent="0.3">
      <c r="A61" s="133">
        <v>1235</v>
      </c>
      <c r="B61" s="126" t="s">
        <v>321</v>
      </c>
      <c r="C61" s="134">
        <v>574396519.76000011</v>
      </c>
      <c r="D61" s="134">
        <v>0</v>
      </c>
      <c r="E61" s="134">
        <v>0</v>
      </c>
      <c r="F61" s="126"/>
      <c r="G61" s="126"/>
      <c r="H61" s="126"/>
      <c r="I61" s="126"/>
      <c r="J61" s="126"/>
    </row>
    <row r="62" spans="1:10" s="123" customFormat="1" ht="9.75" customHeight="1" x14ac:dyDescent="0.3">
      <c r="A62" s="133">
        <v>1236</v>
      </c>
      <c r="B62" s="126" t="s">
        <v>322</v>
      </c>
      <c r="C62" s="134">
        <v>1037917747.9499999</v>
      </c>
      <c r="D62" s="134">
        <v>0</v>
      </c>
      <c r="E62" s="134">
        <v>0</v>
      </c>
      <c r="F62" s="126"/>
      <c r="G62" s="126"/>
      <c r="H62" s="126"/>
      <c r="I62" s="126"/>
      <c r="J62" s="126"/>
    </row>
    <row r="63" spans="1:10" s="123" customFormat="1" ht="9.75" customHeight="1" x14ac:dyDescent="0.3">
      <c r="A63" s="133">
        <v>1239</v>
      </c>
      <c r="B63" s="126" t="s">
        <v>323</v>
      </c>
      <c r="C63" s="134">
        <v>0</v>
      </c>
      <c r="D63" s="134">
        <v>0</v>
      </c>
      <c r="E63" s="134">
        <v>0</v>
      </c>
      <c r="F63" s="126"/>
      <c r="G63" s="126"/>
      <c r="H63" s="126"/>
      <c r="I63" s="126"/>
      <c r="J63" s="126"/>
    </row>
    <row r="64" spans="1:10" s="123" customFormat="1" ht="9.75" customHeight="1" x14ac:dyDescent="0.3">
      <c r="A64" s="133">
        <v>1240</v>
      </c>
      <c r="B64" s="126" t="s">
        <v>324</v>
      </c>
      <c r="C64" s="134">
        <f>SUM(C65:C72)</f>
        <v>2293375789.4800005</v>
      </c>
      <c r="D64" s="134">
        <f t="shared" ref="D64:E64" si="2">SUM(D65:D72)</f>
        <v>191430347.89000002</v>
      </c>
      <c r="E64" s="134">
        <f t="shared" si="2"/>
        <v>-1510581205.3600001</v>
      </c>
      <c r="F64" s="126"/>
      <c r="G64" s="126"/>
      <c r="H64" s="126"/>
      <c r="I64" s="126"/>
      <c r="J64" s="126"/>
    </row>
    <row r="65" spans="1:10" s="123" customFormat="1" ht="9.75" customHeight="1" x14ac:dyDescent="0.3">
      <c r="A65" s="133">
        <v>1241</v>
      </c>
      <c r="B65" s="126" t="s">
        <v>325</v>
      </c>
      <c r="C65" s="134">
        <v>424050014.49999994</v>
      </c>
      <c r="D65" s="134">
        <v>33796699.879999995</v>
      </c>
      <c r="E65" s="134">
        <v>-319474293.41000003</v>
      </c>
      <c r="F65" s="126"/>
      <c r="G65" s="126"/>
      <c r="H65" s="126"/>
      <c r="I65" s="126"/>
      <c r="J65" s="126"/>
    </row>
    <row r="66" spans="1:10" s="123" customFormat="1" ht="9.75" customHeight="1" x14ac:dyDescent="0.3">
      <c r="A66" s="133">
        <v>1242</v>
      </c>
      <c r="B66" s="126" t="s">
        <v>326</v>
      </c>
      <c r="C66" s="134">
        <v>66592203.169999994</v>
      </c>
      <c r="D66" s="134">
        <v>10301704.219999999</v>
      </c>
      <c r="E66" s="134">
        <v>-49424360.629999995</v>
      </c>
      <c r="F66" s="126"/>
      <c r="G66" s="126"/>
      <c r="H66" s="126"/>
      <c r="I66" s="126"/>
      <c r="J66" s="126"/>
    </row>
    <row r="67" spans="1:10" s="123" customFormat="1" ht="9.75" customHeight="1" x14ac:dyDescent="0.3">
      <c r="A67" s="133">
        <v>1243</v>
      </c>
      <c r="B67" s="126" t="s">
        <v>327</v>
      </c>
      <c r="C67" s="134">
        <v>21847769.82</v>
      </c>
      <c r="D67" s="134">
        <v>2268130.11</v>
      </c>
      <c r="E67" s="134">
        <v>-9014915.959999999</v>
      </c>
      <c r="F67" s="126"/>
      <c r="G67" s="126"/>
      <c r="H67" s="126"/>
      <c r="I67" s="126"/>
      <c r="J67" s="126"/>
    </row>
    <row r="68" spans="1:10" s="123" customFormat="1" ht="9.75" customHeight="1" x14ac:dyDescent="0.3">
      <c r="A68" s="133">
        <v>1244</v>
      </c>
      <c r="B68" s="126" t="s">
        <v>328</v>
      </c>
      <c r="C68" s="134">
        <v>1214524103.7</v>
      </c>
      <c r="D68" s="134">
        <v>105431931.17999999</v>
      </c>
      <c r="E68" s="134">
        <v>-814753511.85000002</v>
      </c>
      <c r="F68" s="126"/>
      <c r="G68" s="126"/>
      <c r="H68" s="126"/>
      <c r="I68" s="126"/>
      <c r="J68" s="126"/>
    </row>
    <row r="69" spans="1:10" s="123" customFormat="1" ht="9.75" customHeight="1" x14ac:dyDescent="0.3">
      <c r="A69" s="133">
        <v>1245</v>
      </c>
      <c r="B69" s="126" t="s">
        <v>329</v>
      </c>
      <c r="C69" s="134">
        <v>116488724.38</v>
      </c>
      <c r="D69" s="134">
        <v>4791907.3499999996</v>
      </c>
      <c r="E69" s="134">
        <v>-91847125.480000004</v>
      </c>
      <c r="F69" s="126"/>
      <c r="G69" s="126"/>
      <c r="H69" s="126"/>
      <c r="I69" s="126"/>
      <c r="J69" s="126"/>
    </row>
    <row r="70" spans="1:10" s="123" customFormat="1" ht="9.75" customHeight="1" x14ac:dyDescent="0.3">
      <c r="A70" s="133">
        <v>1246</v>
      </c>
      <c r="B70" s="126" t="s">
        <v>330</v>
      </c>
      <c r="C70" s="134">
        <v>445869674.89999998</v>
      </c>
      <c r="D70" s="134">
        <v>34638322.769999996</v>
      </c>
      <c r="E70" s="134">
        <v>-222869295.37000003</v>
      </c>
      <c r="F70" s="126"/>
      <c r="G70" s="126"/>
      <c r="H70" s="126"/>
      <c r="I70" s="126"/>
      <c r="J70" s="126"/>
    </row>
    <row r="71" spans="1:10" s="123" customFormat="1" ht="9.75" customHeight="1" x14ac:dyDescent="0.3">
      <c r="A71" s="133">
        <v>1247</v>
      </c>
      <c r="B71" s="126" t="s">
        <v>331</v>
      </c>
      <c r="C71" s="134">
        <v>1434094.98</v>
      </c>
      <c r="D71" s="134">
        <v>1035.8</v>
      </c>
      <c r="E71" s="134">
        <v>-1407298.78</v>
      </c>
      <c r="F71" s="126"/>
      <c r="G71" s="126"/>
      <c r="H71" s="126"/>
      <c r="I71" s="126"/>
      <c r="J71" s="126"/>
    </row>
    <row r="72" spans="1:10" s="123" customFormat="1" ht="9.75" customHeight="1" x14ac:dyDescent="0.3">
      <c r="A72" s="133">
        <v>1248</v>
      </c>
      <c r="B72" s="126" t="s">
        <v>332</v>
      </c>
      <c r="C72" s="134">
        <v>2569204.0299999998</v>
      </c>
      <c r="D72" s="134">
        <v>200616.58</v>
      </c>
      <c r="E72" s="134">
        <v>-1790403.8800000001</v>
      </c>
      <c r="F72" s="126"/>
      <c r="G72" s="126"/>
      <c r="H72" s="126"/>
      <c r="I72" s="126"/>
      <c r="J72" s="126"/>
    </row>
    <row r="73" spans="1:10" s="123" customFormat="1" ht="9.75" customHeight="1" x14ac:dyDescent="0.3">
      <c r="A73" s="126"/>
      <c r="B73" s="126"/>
      <c r="C73" s="126"/>
      <c r="D73" s="126"/>
      <c r="E73" s="126"/>
      <c r="F73" s="126"/>
      <c r="G73" s="126"/>
      <c r="H73" s="126"/>
      <c r="I73" s="126"/>
      <c r="J73" s="126"/>
    </row>
    <row r="74" spans="1:10" s="123" customFormat="1" ht="9.75" customHeight="1" x14ac:dyDescent="0.3">
      <c r="A74" s="124" t="s">
        <v>333</v>
      </c>
      <c r="B74" s="124"/>
      <c r="C74" s="124"/>
      <c r="D74" s="124"/>
      <c r="E74" s="124"/>
      <c r="F74" s="124"/>
      <c r="G74" s="124"/>
      <c r="H74" s="126"/>
      <c r="I74" s="126"/>
      <c r="J74" s="126"/>
    </row>
    <row r="75" spans="1:10" s="123" customFormat="1" ht="9.75" customHeight="1" x14ac:dyDescent="0.3">
      <c r="A75" s="128" t="s">
        <v>69</v>
      </c>
      <c r="B75" s="128" t="s">
        <v>70</v>
      </c>
      <c r="C75" s="128" t="s">
        <v>71</v>
      </c>
      <c r="D75" s="128" t="s">
        <v>334</v>
      </c>
      <c r="E75" s="128" t="s">
        <v>335</v>
      </c>
      <c r="F75" s="128" t="s">
        <v>336</v>
      </c>
      <c r="G75" s="128" t="s">
        <v>337</v>
      </c>
      <c r="H75" s="126"/>
      <c r="I75" s="126"/>
      <c r="J75" s="126"/>
    </row>
    <row r="76" spans="1:10" s="123" customFormat="1" ht="9.75" customHeight="1" x14ac:dyDescent="0.3">
      <c r="A76" s="133">
        <v>1250</v>
      </c>
      <c r="B76" s="126" t="s">
        <v>338</v>
      </c>
      <c r="C76" s="134">
        <f>SUM(C77:C81)</f>
        <v>164570968.59</v>
      </c>
      <c r="D76" s="134">
        <f t="shared" ref="D76:E76" si="3">SUM(D77:D81)</f>
        <v>6980142.8799999999</v>
      </c>
      <c r="E76" s="134">
        <f t="shared" si="3"/>
        <v>-151218572.33000001</v>
      </c>
      <c r="F76" s="126"/>
      <c r="G76" s="126"/>
      <c r="H76" s="126"/>
      <c r="I76" s="126"/>
      <c r="J76" s="126"/>
    </row>
    <row r="77" spans="1:10" s="123" customFormat="1" ht="9.75" customHeight="1" x14ac:dyDescent="0.3">
      <c r="A77" s="133">
        <v>1251</v>
      </c>
      <c r="B77" s="126" t="s">
        <v>339</v>
      </c>
      <c r="C77" s="134">
        <v>69931503.459999993</v>
      </c>
      <c r="D77" s="134">
        <v>33902.97</v>
      </c>
      <c r="E77" s="134">
        <v>-69898058.799999997</v>
      </c>
      <c r="F77" s="126"/>
      <c r="G77" s="126"/>
      <c r="H77" s="126"/>
      <c r="I77" s="126"/>
      <c r="J77" s="126"/>
    </row>
    <row r="78" spans="1:10" s="123" customFormat="1" ht="9.75" customHeight="1" x14ac:dyDescent="0.3">
      <c r="A78" s="133">
        <v>1252</v>
      </c>
      <c r="B78" s="126" t="s">
        <v>340</v>
      </c>
      <c r="C78" s="134">
        <v>2024200</v>
      </c>
      <c r="D78" s="134">
        <v>361050.01</v>
      </c>
      <c r="E78" s="134">
        <v>-2024200</v>
      </c>
      <c r="F78" s="126"/>
      <c r="G78" s="126"/>
      <c r="H78" s="126"/>
      <c r="I78" s="126"/>
      <c r="J78" s="126"/>
    </row>
    <row r="79" spans="1:10" s="123" customFormat="1" ht="9.75" customHeight="1" x14ac:dyDescent="0.3">
      <c r="A79" s="133">
        <v>1253</v>
      </c>
      <c r="B79" s="126" t="s">
        <v>341</v>
      </c>
      <c r="C79" s="134">
        <v>0</v>
      </c>
      <c r="D79" s="134">
        <v>0</v>
      </c>
      <c r="E79" s="134">
        <v>0</v>
      </c>
      <c r="F79" s="126"/>
      <c r="G79" s="126"/>
      <c r="H79" s="126"/>
      <c r="I79" s="126"/>
      <c r="J79" s="126"/>
    </row>
    <row r="80" spans="1:10" s="123" customFormat="1" ht="9.75" customHeight="1" x14ac:dyDescent="0.3">
      <c r="A80" s="133">
        <v>1254</v>
      </c>
      <c r="B80" s="126" t="s">
        <v>342</v>
      </c>
      <c r="C80" s="134">
        <v>92501236.140000001</v>
      </c>
      <c r="D80" s="134">
        <v>6578648.7800000003</v>
      </c>
      <c r="E80" s="134">
        <v>-79182284.540000007</v>
      </c>
      <c r="F80" s="126"/>
      <c r="G80" s="126"/>
      <c r="H80" s="126"/>
      <c r="I80" s="126"/>
      <c r="J80" s="126"/>
    </row>
    <row r="81" spans="1:7" s="123" customFormat="1" ht="9.75" customHeight="1" x14ac:dyDescent="0.3">
      <c r="A81" s="133">
        <v>1259</v>
      </c>
      <c r="B81" s="126" t="s">
        <v>343</v>
      </c>
      <c r="C81" s="134">
        <v>114028.99</v>
      </c>
      <c r="D81" s="134">
        <v>6541.12</v>
      </c>
      <c r="E81" s="134">
        <v>-114028.99</v>
      </c>
      <c r="F81" s="126"/>
      <c r="G81" s="126"/>
    </row>
    <row r="82" spans="1:7" s="123" customFormat="1" ht="9.75" customHeight="1" x14ac:dyDescent="0.3">
      <c r="A82" s="133">
        <v>1270</v>
      </c>
      <c r="B82" s="126" t="s">
        <v>344</v>
      </c>
      <c r="C82" s="134">
        <f>SUM(C83:C88)</f>
        <v>0</v>
      </c>
      <c r="D82" s="137"/>
      <c r="E82" s="137"/>
      <c r="F82" s="126"/>
      <c r="G82" s="126"/>
    </row>
    <row r="83" spans="1:7" s="123" customFormat="1" ht="9.75" customHeight="1" x14ac:dyDescent="0.3">
      <c r="A83" s="133">
        <v>1271</v>
      </c>
      <c r="B83" s="126" t="s">
        <v>345</v>
      </c>
      <c r="C83" s="134">
        <v>0</v>
      </c>
      <c r="D83" s="137"/>
      <c r="E83" s="137"/>
      <c r="F83" s="126"/>
      <c r="G83" s="126"/>
    </row>
    <row r="84" spans="1:7" s="123" customFormat="1" ht="9.75" customHeight="1" x14ac:dyDescent="0.3">
      <c r="A84" s="133">
        <v>1272</v>
      </c>
      <c r="B84" s="126" t="s">
        <v>346</v>
      </c>
      <c r="C84" s="134">
        <v>0</v>
      </c>
      <c r="D84" s="137"/>
      <c r="E84" s="137"/>
      <c r="F84" s="126"/>
      <c r="G84" s="126"/>
    </row>
    <row r="85" spans="1:7" s="123" customFormat="1" ht="9.75" customHeight="1" x14ac:dyDescent="0.3">
      <c r="A85" s="133">
        <v>1273</v>
      </c>
      <c r="B85" s="126" t="s">
        <v>347</v>
      </c>
      <c r="C85" s="134">
        <v>0</v>
      </c>
      <c r="D85" s="137"/>
      <c r="E85" s="137"/>
      <c r="F85" s="126"/>
      <c r="G85" s="126"/>
    </row>
    <row r="86" spans="1:7" s="123" customFormat="1" ht="9.75" customHeight="1" x14ac:dyDescent="0.3">
      <c r="A86" s="133">
        <v>1274</v>
      </c>
      <c r="B86" s="126" t="s">
        <v>348</v>
      </c>
      <c r="C86" s="134">
        <v>0</v>
      </c>
      <c r="D86" s="137"/>
      <c r="E86" s="137"/>
      <c r="F86" s="126"/>
      <c r="G86" s="126"/>
    </row>
    <row r="87" spans="1:7" s="123" customFormat="1" ht="9.75" customHeight="1" x14ac:dyDescent="0.3">
      <c r="A87" s="133">
        <v>1275</v>
      </c>
      <c r="B87" s="126" t="s">
        <v>349</v>
      </c>
      <c r="C87" s="134">
        <v>0</v>
      </c>
      <c r="D87" s="137"/>
      <c r="E87" s="137"/>
      <c r="F87" s="126"/>
      <c r="G87" s="126"/>
    </row>
    <row r="88" spans="1:7" s="123" customFormat="1" ht="9.75" customHeight="1" x14ac:dyDescent="0.3">
      <c r="A88" s="133">
        <v>1279</v>
      </c>
      <c r="B88" s="126" t="s">
        <v>350</v>
      </c>
      <c r="C88" s="134">
        <v>0</v>
      </c>
      <c r="D88" s="137"/>
      <c r="E88" s="137"/>
      <c r="F88" s="126"/>
      <c r="G88" s="126"/>
    </row>
    <row r="89" spans="1:7" s="123" customFormat="1" ht="9.75" customHeight="1" x14ac:dyDescent="0.3">
      <c r="A89" s="126"/>
      <c r="B89" s="126"/>
      <c r="C89" s="126"/>
      <c r="D89" s="126"/>
      <c r="E89" s="126"/>
      <c r="F89" s="126"/>
      <c r="G89" s="126"/>
    </row>
    <row r="90" spans="1:7" s="123" customFormat="1" ht="9.75" customHeight="1" x14ac:dyDescent="0.3">
      <c r="A90" s="124" t="s">
        <v>351</v>
      </c>
      <c r="B90" s="124"/>
      <c r="C90" s="124"/>
      <c r="D90" s="124"/>
      <c r="E90" s="124"/>
      <c r="F90" s="124"/>
      <c r="G90" s="124"/>
    </row>
    <row r="91" spans="1:7" s="123" customFormat="1" ht="9.75" customHeight="1" x14ac:dyDescent="0.3">
      <c r="A91" s="128" t="s">
        <v>69</v>
      </c>
      <c r="B91" s="128" t="s">
        <v>70</v>
      </c>
      <c r="C91" s="128" t="s">
        <v>71</v>
      </c>
      <c r="D91" s="128" t="s">
        <v>313</v>
      </c>
      <c r="E91" s="128"/>
      <c r="F91" s="128"/>
      <c r="G91" s="128"/>
    </row>
    <row r="92" spans="1:7" s="123" customFormat="1" ht="9.75" customHeight="1" x14ac:dyDescent="0.3">
      <c r="A92" s="133">
        <v>1160</v>
      </c>
      <c r="B92" s="126" t="s">
        <v>352</v>
      </c>
      <c r="C92" s="134">
        <f>SUM(C93:C94)</f>
        <v>-10966030.49</v>
      </c>
      <c r="D92" s="126"/>
      <c r="E92" s="126"/>
      <c r="F92" s="126"/>
      <c r="G92" s="126"/>
    </row>
    <row r="93" spans="1:7" s="123" customFormat="1" ht="9.75" customHeight="1" x14ac:dyDescent="0.3">
      <c r="A93" s="133">
        <v>1161</v>
      </c>
      <c r="B93" s="126" t="s">
        <v>353</v>
      </c>
      <c r="C93" s="134">
        <v>0</v>
      </c>
      <c r="D93" s="126"/>
      <c r="E93" s="126"/>
      <c r="F93" s="126"/>
      <c r="G93" s="126"/>
    </row>
    <row r="94" spans="1:7" s="123" customFormat="1" ht="9.75" customHeight="1" x14ac:dyDescent="0.3">
      <c r="A94" s="133">
        <v>1162</v>
      </c>
      <c r="B94" s="126" t="s">
        <v>354</v>
      </c>
      <c r="C94" s="134">
        <v>-10966030.49</v>
      </c>
      <c r="D94" s="126"/>
      <c r="E94" s="126"/>
      <c r="F94" s="126"/>
      <c r="G94" s="126"/>
    </row>
    <row r="95" spans="1:7" s="123" customFormat="1" ht="9.75" customHeight="1" x14ac:dyDescent="0.3">
      <c r="A95" s="126"/>
      <c r="B95" s="126"/>
      <c r="C95" s="126"/>
      <c r="D95" s="126"/>
      <c r="E95" s="126"/>
      <c r="F95" s="126"/>
      <c r="G95" s="126"/>
    </row>
    <row r="96" spans="1:7" s="123" customFormat="1" ht="9.75" customHeight="1" x14ac:dyDescent="0.3">
      <c r="A96" s="124" t="s">
        <v>355</v>
      </c>
      <c r="B96" s="124"/>
      <c r="C96" s="124"/>
      <c r="D96" s="124"/>
      <c r="E96" s="124"/>
      <c r="F96" s="124"/>
      <c r="G96" s="124"/>
    </row>
    <row r="97" spans="1:8" s="123" customFormat="1" ht="9.75" customHeight="1" x14ac:dyDescent="0.3">
      <c r="A97" s="128" t="s">
        <v>69</v>
      </c>
      <c r="B97" s="128" t="s">
        <v>70</v>
      </c>
      <c r="C97" s="128" t="s">
        <v>71</v>
      </c>
      <c r="D97" s="128" t="s">
        <v>278</v>
      </c>
      <c r="E97" s="128"/>
      <c r="F97" s="128"/>
      <c r="G97" s="128"/>
      <c r="H97" s="128"/>
    </row>
    <row r="98" spans="1:8" s="123" customFormat="1" ht="9.75" customHeight="1" x14ac:dyDescent="0.3">
      <c r="A98" s="133">
        <v>1190</v>
      </c>
      <c r="B98" s="126" t="s">
        <v>356</v>
      </c>
      <c r="C98" s="134">
        <f>SUM(C99:C102)</f>
        <v>1593270.24</v>
      </c>
      <c r="D98" s="126"/>
      <c r="E98" s="126"/>
      <c r="F98" s="126"/>
      <c r="G98" s="126"/>
      <c r="H98" s="126"/>
    </row>
    <row r="99" spans="1:8" s="123" customFormat="1" ht="9.75" customHeight="1" x14ac:dyDescent="0.3">
      <c r="A99" s="133">
        <v>1191</v>
      </c>
      <c r="B99" s="126" t="s">
        <v>357</v>
      </c>
      <c r="C99" s="134">
        <v>1593270.24</v>
      </c>
      <c r="D99" s="126"/>
      <c r="E99" s="126"/>
      <c r="F99" s="126"/>
      <c r="G99" s="126"/>
      <c r="H99" s="126"/>
    </row>
    <row r="100" spans="1:8" s="123" customFormat="1" ht="9.75" customHeight="1" x14ac:dyDescent="0.3">
      <c r="A100" s="133">
        <v>1192</v>
      </c>
      <c r="B100" s="126" t="s">
        <v>358</v>
      </c>
      <c r="C100" s="134">
        <v>0</v>
      </c>
      <c r="D100" s="126"/>
      <c r="E100" s="126"/>
      <c r="F100" s="126"/>
      <c r="G100" s="126"/>
      <c r="H100" s="126"/>
    </row>
    <row r="101" spans="1:8" s="123" customFormat="1" ht="9.75" customHeight="1" x14ac:dyDescent="0.3">
      <c r="A101" s="133">
        <v>1193</v>
      </c>
      <c r="B101" s="126" t="s">
        <v>359</v>
      </c>
      <c r="C101" s="134">
        <v>0</v>
      </c>
      <c r="D101" s="126"/>
      <c r="E101" s="126"/>
      <c r="F101" s="126"/>
      <c r="G101" s="126"/>
      <c r="H101" s="126"/>
    </row>
    <row r="102" spans="1:8" s="123" customFormat="1" ht="9.75" customHeight="1" x14ac:dyDescent="0.3">
      <c r="A102" s="133">
        <v>1194</v>
      </c>
      <c r="B102" s="126" t="s">
        <v>360</v>
      </c>
      <c r="C102" s="134">
        <v>0</v>
      </c>
      <c r="D102" s="126"/>
      <c r="E102" s="126"/>
      <c r="F102" s="126"/>
      <c r="G102" s="126"/>
      <c r="H102" s="126"/>
    </row>
    <row r="103" spans="1:8" s="123" customFormat="1" ht="9.75" customHeight="1" x14ac:dyDescent="0.3">
      <c r="A103" s="133">
        <v>1290</v>
      </c>
      <c r="B103" s="126" t="s">
        <v>361</v>
      </c>
      <c r="C103" s="134">
        <f>SUM(C104:C106)</f>
        <v>29476138.339999996</v>
      </c>
      <c r="D103" s="126"/>
      <c r="E103" s="126"/>
      <c r="F103" s="126"/>
      <c r="G103" s="126"/>
      <c r="H103" s="126"/>
    </row>
    <row r="104" spans="1:8" s="123" customFormat="1" ht="9.75" customHeight="1" x14ac:dyDescent="0.3">
      <c r="A104" s="133">
        <v>1291</v>
      </c>
      <c r="B104" s="126" t="s">
        <v>362</v>
      </c>
      <c r="C104" s="134">
        <v>0</v>
      </c>
      <c r="D104" s="126"/>
      <c r="E104" s="126"/>
      <c r="F104" s="126"/>
      <c r="G104" s="126"/>
      <c r="H104" s="126"/>
    </row>
    <row r="105" spans="1:8" s="123" customFormat="1" ht="9.75" customHeight="1" x14ac:dyDescent="0.3">
      <c r="A105" s="133">
        <v>1292</v>
      </c>
      <c r="B105" s="126" t="s">
        <v>363</v>
      </c>
      <c r="C105" s="134">
        <v>0</v>
      </c>
      <c r="D105" s="126"/>
      <c r="E105" s="126"/>
      <c r="F105" s="126"/>
      <c r="G105" s="126"/>
      <c r="H105" s="126"/>
    </row>
    <row r="106" spans="1:8" s="123" customFormat="1" ht="9.75" customHeight="1" x14ac:dyDescent="0.3">
      <c r="A106" s="133">
        <v>1293</v>
      </c>
      <c r="B106" s="126" t="s">
        <v>364</v>
      </c>
      <c r="C106" s="134">
        <v>29476138.339999996</v>
      </c>
      <c r="D106" s="126"/>
      <c r="E106" s="126"/>
      <c r="F106" s="126"/>
      <c r="G106" s="126"/>
      <c r="H106" s="126"/>
    </row>
    <row r="107" spans="1:8" s="123" customFormat="1" ht="9.75" customHeight="1" x14ac:dyDescent="0.3">
      <c r="A107" s="126"/>
      <c r="B107" s="126"/>
      <c r="C107" s="126"/>
      <c r="D107" s="126"/>
      <c r="E107" s="126"/>
      <c r="F107" s="126"/>
      <c r="G107" s="126"/>
      <c r="H107" s="126"/>
    </row>
    <row r="108" spans="1:8" s="123" customFormat="1" ht="9.75" customHeight="1" x14ac:dyDescent="0.3">
      <c r="A108" s="124" t="s">
        <v>365</v>
      </c>
      <c r="B108" s="124"/>
      <c r="C108" s="124"/>
      <c r="D108" s="124"/>
      <c r="E108" s="124"/>
      <c r="F108" s="124"/>
      <c r="G108" s="124"/>
      <c r="H108" s="124"/>
    </row>
    <row r="109" spans="1:8" s="123" customFormat="1" ht="9.75" customHeight="1" x14ac:dyDescent="0.3">
      <c r="A109" s="128" t="s">
        <v>69</v>
      </c>
      <c r="B109" s="128" t="s">
        <v>70</v>
      </c>
      <c r="C109" s="128" t="s">
        <v>71</v>
      </c>
      <c r="D109" s="128" t="s">
        <v>274</v>
      </c>
      <c r="E109" s="128" t="s">
        <v>275</v>
      </c>
      <c r="F109" s="128" t="s">
        <v>276</v>
      </c>
      <c r="G109" s="128" t="s">
        <v>366</v>
      </c>
      <c r="H109" s="128" t="s">
        <v>367</v>
      </c>
    </row>
    <row r="110" spans="1:8" s="123" customFormat="1" ht="9.75" customHeight="1" x14ac:dyDescent="0.3">
      <c r="A110" s="133">
        <v>2110</v>
      </c>
      <c r="B110" s="126" t="s">
        <v>368</v>
      </c>
      <c r="C110" s="134">
        <f>SUM(C111:C119)</f>
        <v>232902991.63000003</v>
      </c>
      <c r="D110" s="134">
        <f t="shared" ref="D110:G110" si="4">SUM(D111:D119)</f>
        <v>232902991.63000003</v>
      </c>
      <c r="E110" s="134">
        <f t="shared" si="4"/>
        <v>0</v>
      </c>
      <c r="F110" s="134">
        <f t="shared" si="4"/>
        <v>0</v>
      </c>
      <c r="G110" s="134">
        <f t="shared" si="4"/>
        <v>0</v>
      </c>
      <c r="H110" s="126"/>
    </row>
    <row r="111" spans="1:8" s="123" customFormat="1" ht="9.75" customHeight="1" x14ac:dyDescent="0.3">
      <c r="A111" s="133">
        <v>2111</v>
      </c>
      <c r="B111" s="126" t="s">
        <v>369</v>
      </c>
      <c r="C111" s="134">
        <v>43607450.030000001</v>
      </c>
      <c r="D111" s="134">
        <v>43607450.030000001</v>
      </c>
      <c r="E111" s="134">
        <v>0</v>
      </c>
      <c r="F111" s="134">
        <v>0</v>
      </c>
      <c r="G111" s="134">
        <v>0</v>
      </c>
      <c r="H111" s="126"/>
    </row>
    <row r="112" spans="1:8" s="123" customFormat="1" ht="9.75" customHeight="1" x14ac:dyDescent="0.3">
      <c r="A112" s="133">
        <v>2112</v>
      </c>
      <c r="B112" s="126" t="s">
        <v>370</v>
      </c>
      <c r="C112" s="134">
        <v>38020217.750000007</v>
      </c>
      <c r="D112" s="134">
        <v>38020217.750000007</v>
      </c>
      <c r="E112" s="134">
        <v>0</v>
      </c>
      <c r="F112" s="134">
        <v>0</v>
      </c>
      <c r="G112" s="134">
        <v>0</v>
      </c>
      <c r="H112" s="126"/>
    </row>
    <row r="113" spans="1:8" s="123" customFormat="1" ht="9.75" customHeight="1" x14ac:dyDescent="0.3">
      <c r="A113" s="133">
        <v>2113</v>
      </c>
      <c r="B113" s="126" t="s">
        <v>371</v>
      </c>
      <c r="C113" s="134">
        <v>709278.8</v>
      </c>
      <c r="D113" s="134">
        <v>709278.8</v>
      </c>
      <c r="E113" s="134">
        <v>0</v>
      </c>
      <c r="F113" s="134">
        <v>0</v>
      </c>
      <c r="G113" s="134">
        <v>0</v>
      </c>
      <c r="H113" s="126"/>
    </row>
    <row r="114" spans="1:8" s="123" customFormat="1" ht="9.75" customHeight="1" x14ac:dyDescent="0.3">
      <c r="A114" s="133">
        <v>2114</v>
      </c>
      <c r="B114" s="126" t="s">
        <v>372</v>
      </c>
      <c r="C114" s="134">
        <v>0</v>
      </c>
      <c r="D114" s="134">
        <v>0</v>
      </c>
      <c r="E114" s="134">
        <v>0</v>
      </c>
      <c r="F114" s="134">
        <v>0</v>
      </c>
      <c r="G114" s="134">
        <v>0</v>
      </c>
      <c r="H114" s="126"/>
    </row>
    <row r="115" spans="1:8" s="123" customFormat="1" ht="9.75" customHeight="1" x14ac:dyDescent="0.3">
      <c r="A115" s="133">
        <v>2115</v>
      </c>
      <c r="B115" s="126" t="s">
        <v>373</v>
      </c>
      <c r="C115" s="134">
        <v>317614.44</v>
      </c>
      <c r="D115" s="134">
        <v>317614.44</v>
      </c>
      <c r="E115" s="134">
        <v>0</v>
      </c>
      <c r="F115" s="134">
        <v>0</v>
      </c>
      <c r="G115" s="134">
        <v>0</v>
      </c>
      <c r="H115" s="126"/>
    </row>
    <row r="116" spans="1:8" s="123" customFormat="1" ht="9.75" customHeight="1" x14ac:dyDescent="0.3">
      <c r="A116" s="133">
        <v>2116</v>
      </c>
      <c r="B116" s="126" t="s">
        <v>374</v>
      </c>
      <c r="C116" s="134">
        <v>0</v>
      </c>
      <c r="D116" s="134">
        <v>0</v>
      </c>
      <c r="E116" s="134">
        <v>0</v>
      </c>
      <c r="F116" s="134">
        <v>0</v>
      </c>
      <c r="G116" s="134">
        <v>0</v>
      </c>
      <c r="H116" s="126"/>
    </row>
    <row r="117" spans="1:8" s="123" customFormat="1" ht="9.75" customHeight="1" x14ac:dyDescent="0.3">
      <c r="A117" s="133">
        <v>2117</v>
      </c>
      <c r="B117" s="126" t="s">
        <v>375</v>
      </c>
      <c r="C117" s="134">
        <v>140677091.95000002</v>
      </c>
      <c r="D117" s="134">
        <v>140677091.95000002</v>
      </c>
      <c r="E117" s="134">
        <v>0</v>
      </c>
      <c r="F117" s="134">
        <v>0</v>
      </c>
      <c r="G117" s="134">
        <v>0</v>
      </c>
      <c r="H117" s="126"/>
    </row>
    <row r="118" spans="1:8" s="123" customFormat="1" ht="9.75" customHeight="1" x14ac:dyDescent="0.3">
      <c r="A118" s="133">
        <v>2118</v>
      </c>
      <c r="B118" s="126" t="s">
        <v>376</v>
      </c>
      <c r="C118" s="134">
        <v>0</v>
      </c>
      <c r="D118" s="134">
        <v>0</v>
      </c>
      <c r="E118" s="134">
        <v>0</v>
      </c>
      <c r="F118" s="134">
        <v>0</v>
      </c>
      <c r="G118" s="134">
        <v>0</v>
      </c>
      <c r="H118" s="126"/>
    </row>
    <row r="119" spans="1:8" s="123" customFormat="1" ht="9.75" customHeight="1" x14ac:dyDescent="0.3">
      <c r="A119" s="133">
        <v>2119</v>
      </c>
      <c r="B119" s="126" t="s">
        <v>377</v>
      </c>
      <c r="C119" s="134">
        <v>9571338.6600000001</v>
      </c>
      <c r="D119" s="134">
        <v>9571338.6600000001</v>
      </c>
      <c r="E119" s="134">
        <v>0</v>
      </c>
      <c r="F119" s="134">
        <v>0</v>
      </c>
      <c r="G119" s="134">
        <v>0</v>
      </c>
      <c r="H119" s="126"/>
    </row>
    <row r="120" spans="1:8" s="123" customFormat="1" ht="9.75" customHeight="1" x14ac:dyDescent="0.3">
      <c r="A120" s="133">
        <v>2120</v>
      </c>
      <c r="B120" s="126" t="s">
        <v>378</v>
      </c>
      <c r="C120" s="134">
        <f>SUM(C121:C123)</f>
        <v>0</v>
      </c>
      <c r="D120" s="134">
        <f t="shared" ref="D120:G120" si="5">SUM(D121:D123)</f>
        <v>0</v>
      </c>
      <c r="E120" s="134">
        <f t="shared" si="5"/>
        <v>0</v>
      </c>
      <c r="F120" s="134">
        <f t="shared" si="5"/>
        <v>0</v>
      </c>
      <c r="G120" s="134">
        <f t="shared" si="5"/>
        <v>0</v>
      </c>
      <c r="H120" s="126"/>
    </row>
    <row r="121" spans="1:8" s="123" customFormat="1" ht="9.75" customHeight="1" x14ac:dyDescent="0.3">
      <c r="A121" s="133">
        <v>2121</v>
      </c>
      <c r="B121" s="126" t="s">
        <v>379</v>
      </c>
      <c r="C121" s="134">
        <v>0</v>
      </c>
      <c r="D121" s="134">
        <v>0</v>
      </c>
      <c r="E121" s="134">
        <v>0</v>
      </c>
      <c r="F121" s="134">
        <v>0</v>
      </c>
      <c r="G121" s="134">
        <v>0</v>
      </c>
      <c r="H121" s="126"/>
    </row>
    <row r="122" spans="1:8" s="123" customFormat="1" ht="9.75" customHeight="1" x14ac:dyDescent="0.3">
      <c r="A122" s="133">
        <v>2122</v>
      </c>
      <c r="B122" s="126" t="s">
        <v>380</v>
      </c>
      <c r="C122" s="134">
        <v>0</v>
      </c>
      <c r="D122" s="134">
        <v>0</v>
      </c>
      <c r="E122" s="134">
        <v>0</v>
      </c>
      <c r="F122" s="134">
        <v>0</v>
      </c>
      <c r="G122" s="134">
        <v>0</v>
      </c>
      <c r="H122" s="126"/>
    </row>
    <row r="123" spans="1:8" s="123" customFormat="1" ht="9.75" customHeight="1" x14ac:dyDescent="0.3">
      <c r="A123" s="133">
        <v>2129</v>
      </c>
      <c r="B123" s="126" t="s">
        <v>381</v>
      </c>
      <c r="C123" s="134">
        <v>0</v>
      </c>
      <c r="D123" s="134">
        <v>0</v>
      </c>
      <c r="E123" s="134">
        <v>0</v>
      </c>
      <c r="F123" s="134">
        <v>0</v>
      </c>
      <c r="G123" s="134">
        <v>0</v>
      </c>
      <c r="H123" s="126"/>
    </row>
    <row r="124" spans="1:8" s="123" customFormat="1" ht="9.75" customHeight="1" x14ac:dyDescent="0.3">
      <c r="A124" s="126"/>
      <c r="B124" s="126"/>
      <c r="C124" s="126"/>
      <c r="D124" s="126"/>
      <c r="E124" s="126"/>
      <c r="F124" s="126"/>
      <c r="G124" s="126"/>
      <c r="H124" s="126"/>
    </row>
    <row r="125" spans="1:8" s="123" customFormat="1" ht="9.75" customHeight="1" x14ac:dyDescent="0.3">
      <c r="A125" s="124" t="s">
        <v>382</v>
      </c>
      <c r="B125" s="124"/>
      <c r="C125" s="124"/>
      <c r="D125" s="124"/>
      <c r="E125" s="124"/>
      <c r="F125" s="124"/>
      <c r="G125" s="124"/>
      <c r="H125" s="124"/>
    </row>
    <row r="126" spans="1:8" s="123" customFormat="1" ht="9.75" customHeight="1" x14ac:dyDescent="0.3">
      <c r="A126" s="128" t="s">
        <v>69</v>
      </c>
      <c r="B126" s="128" t="s">
        <v>70</v>
      </c>
      <c r="C126" s="128" t="s">
        <v>71</v>
      </c>
      <c r="D126" s="128" t="s">
        <v>383</v>
      </c>
      <c r="E126" s="128" t="s">
        <v>278</v>
      </c>
      <c r="F126" s="128"/>
      <c r="G126" s="128"/>
      <c r="H126" s="128"/>
    </row>
    <row r="127" spans="1:8" s="123" customFormat="1" ht="9.75" customHeight="1" x14ac:dyDescent="0.3">
      <c r="A127" s="133">
        <v>2160</v>
      </c>
      <c r="B127" s="126" t="s">
        <v>384</v>
      </c>
      <c r="C127" s="134">
        <f>SUM(C128:C133)</f>
        <v>43066.78</v>
      </c>
      <c r="D127" s="126"/>
      <c r="E127" s="126"/>
      <c r="F127" s="126"/>
      <c r="G127" s="126"/>
      <c r="H127" s="126"/>
    </row>
    <row r="128" spans="1:8" s="123" customFormat="1" ht="9.75" customHeight="1" x14ac:dyDescent="0.3">
      <c r="A128" s="133">
        <v>2161</v>
      </c>
      <c r="B128" s="126" t="s">
        <v>385</v>
      </c>
      <c r="C128" s="134">
        <v>43066.78</v>
      </c>
      <c r="D128" s="126"/>
      <c r="E128" s="126"/>
      <c r="F128" s="126"/>
      <c r="G128" s="126"/>
      <c r="H128" s="126"/>
    </row>
    <row r="129" spans="1:5" s="123" customFormat="1" ht="9.75" customHeight="1" x14ac:dyDescent="0.3">
      <c r="A129" s="133">
        <v>2162</v>
      </c>
      <c r="B129" s="126" t="s">
        <v>386</v>
      </c>
      <c r="C129" s="134">
        <v>0</v>
      </c>
      <c r="D129" s="126"/>
      <c r="E129" s="126"/>
    </row>
    <row r="130" spans="1:5" s="123" customFormat="1" ht="9.75" customHeight="1" x14ac:dyDescent="0.3">
      <c r="A130" s="133">
        <v>2163</v>
      </c>
      <c r="B130" s="126" t="s">
        <v>387</v>
      </c>
      <c r="C130" s="134">
        <v>0</v>
      </c>
      <c r="D130" s="126"/>
      <c r="E130" s="126"/>
    </row>
    <row r="131" spans="1:5" s="123" customFormat="1" ht="9.75" customHeight="1" x14ac:dyDescent="0.3">
      <c r="A131" s="133">
        <v>2164</v>
      </c>
      <c r="B131" s="126" t="s">
        <v>388</v>
      </c>
      <c r="C131" s="134">
        <v>0</v>
      </c>
      <c r="D131" s="126"/>
      <c r="E131" s="126"/>
    </row>
    <row r="132" spans="1:5" s="123" customFormat="1" ht="9.75" customHeight="1" x14ac:dyDescent="0.3">
      <c r="A132" s="133">
        <v>2165</v>
      </c>
      <c r="B132" s="126" t="s">
        <v>389</v>
      </c>
      <c r="C132" s="134">
        <v>0</v>
      </c>
      <c r="D132" s="126"/>
      <c r="E132" s="126"/>
    </row>
    <row r="133" spans="1:5" s="123" customFormat="1" ht="9.75" customHeight="1" x14ac:dyDescent="0.3">
      <c r="A133" s="133">
        <v>2166</v>
      </c>
      <c r="B133" s="126" t="s">
        <v>390</v>
      </c>
      <c r="C133" s="134">
        <v>0</v>
      </c>
      <c r="D133" s="126"/>
      <c r="E133" s="126"/>
    </row>
    <row r="134" spans="1:5" s="123" customFormat="1" ht="9.75" customHeight="1" x14ac:dyDescent="0.3">
      <c r="A134" s="133">
        <v>2250</v>
      </c>
      <c r="B134" s="126" t="s">
        <v>391</v>
      </c>
      <c r="C134" s="134">
        <f>SUM(C135:C140)</f>
        <v>0</v>
      </c>
      <c r="D134" s="126"/>
      <c r="E134" s="126"/>
    </row>
    <row r="135" spans="1:5" s="123" customFormat="1" ht="9.75" customHeight="1" x14ac:dyDescent="0.3">
      <c r="A135" s="133">
        <v>2251</v>
      </c>
      <c r="B135" s="126" t="s">
        <v>392</v>
      </c>
      <c r="C135" s="134">
        <v>0</v>
      </c>
      <c r="D135" s="126"/>
      <c r="E135" s="126"/>
    </row>
    <row r="136" spans="1:5" s="123" customFormat="1" ht="9.75" customHeight="1" x14ac:dyDescent="0.3">
      <c r="A136" s="133">
        <v>2252</v>
      </c>
      <c r="B136" s="126" t="s">
        <v>393</v>
      </c>
      <c r="C136" s="134">
        <v>0</v>
      </c>
      <c r="D136" s="126"/>
      <c r="E136" s="126"/>
    </row>
    <row r="137" spans="1:5" s="123" customFormat="1" ht="9.75" customHeight="1" x14ac:dyDescent="0.3">
      <c r="A137" s="133">
        <v>2253</v>
      </c>
      <c r="B137" s="126" t="s">
        <v>394</v>
      </c>
      <c r="C137" s="134">
        <v>0</v>
      </c>
      <c r="D137" s="126"/>
      <c r="E137" s="126"/>
    </row>
    <row r="138" spans="1:5" s="123" customFormat="1" ht="9.75" customHeight="1" x14ac:dyDescent="0.3">
      <c r="A138" s="133">
        <v>2254</v>
      </c>
      <c r="B138" s="126" t="s">
        <v>395</v>
      </c>
      <c r="C138" s="134">
        <v>0</v>
      </c>
      <c r="D138" s="126"/>
      <c r="E138" s="126"/>
    </row>
    <row r="139" spans="1:5" s="123" customFormat="1" ht="9.75" customHeight="1" x14ac:dyDescent="0.3">
      <c r="A139" s="133">
        <v>2255</v>
      </c>
      <c r="B139" s="126" t="s">
        <v>396</v>
      </c>
      <c r="C139" s="134">
        <v>0</v>
      </c>
      <c r="D139" s="126"/>
      <c r="E139" s="126"/>
    </row>
    <row r="140" spans="1:5" s="123" customFormat="1" ht="9.75" customHeight="1" x14ac:dyDescent="0.3">
      <c r="A140" s="133">
        <v>2256</v>
      </c>
      <c r="B140" s="126" t="s">
        <v>397</v>
      </c>
      <c r="C140" s="134">
        <v>0</v>
      </c>
      <c r="D140" s="126"/>
      <c r="E140" s="126"/>
    </row>
    <row r="141" spans="1:5" s="123" customFormat="1" ht="9.75" customHeight="1" x14ac:dyDescent="0.3">
      <c r="A141" s="126"/>
      <c r="B141" s="126"/>
      <c r="C141" s="126"/>
      <c r="D141" s="126"/>
      <c r="E141" s="126"/>
    </row>
    <row r="142" spans="1:5" s="123" customFormat="1" ht="9.75" customHeight="1" x14ac:dyDescent="0.3">
      <c r="A142" s="124" t="s">
        <v>398</v>
      </c>
      <c r="B142" s="124"/>
      <c r="C142" s="124"/>
      <c r="D142" s="124"/>
      <c r="E142" s="124"/>
    </row>
    <row r="143" spans="1:5" s="123" customFormat="1" ht="9.75" customHeight="1" x14ac:dyDescent="0.3">
      <c r="A143" s="138" t="s">
        <v>69</v>
      </c>
      <c r="B143" s="138" t="s">
        <v>70</v>
      </c>
      <c r="C143" s="138" t="s">
        <v>71</v>
      </c>
      <c r="D143" s="128" t="s">
        <v>383</v>
      </c>
      <c r="E143" s="128" t="s">
        <v>278</v>
      </c>
    </row>
    <row r="144" spans="1:5" s="123" customFormat="1" ht="9.75" customHeight="1" x14ac:dyDescent="0.3">
      <c r="A144" s="133">
        <v>2150</v>
      </c>
      <c r="B144" s="126" t="s">
        <v>399</v>
      </c>
      <c r="C144" s="134">
        <f>SUM(C145:C147)</f>
        <v>0</v>
      </c>
      <c r="D144" s="126"/>
      <c r="E144" s="126"/>
    </row>
    <row r="145" spans="1:5" s="123" customFormat="1" ht="9.75" customHeight="1" x14ac:dyDescent="0.3">
      <c r="A145" s="133">
        <v>2151</v>
      </c>
      <c r="B145" s="126" t="s">
        <v>400</v>
      </c>
      <c r="C145" s="134">
        <v>0</v>
      </c>
      <c r="D145" s="126"/>
      <c r="E145" s="126"/>
    </row>
    <row r="146" spans="1:5" s="123" customFormat="1" ht="9.75" customHeight="1" x14ac:dyDescent="0.3">
      <c r="A146" s="133">
        <v>2152</v>
      </c>
      <c r="B146" s="126" t="s">
        <v>401</v>
      </c>
      <c r="C146" s="134">
        <v>0</v>
      </c>
      <c r="D146" s="126"/>
      <c r="E146" s="126"/>
    </row>
    <row r="147" spans="1:5" s="123" customFormat="1" ht="9.75" customHeight="1" x14ac:dyDescent="0.3">
      <c r="A147" s="133">
        <v>2159</v>
      </c>
      <c r="B147" s="126" t="s">
        <v>402</v>
      </c>
      <c r="C147" s="134">
        <v>0</v>
      </c>
      <c r="D147" s="126"/>
      <c r="E147" s="126"/>
    </row>
    <row r="148" spans="1:5" s="123" customFormat="1" ht="9.75" customHeight="1" x14ac:dyDescent="0.3">
      <c r="A148" s="133">
        <v>2240</v>
      </c>
      <c r="B148" s="126" t="s">
        <v>403</v>
      </c>
      <c r="C148" s="134">
        <f>SUM(C149:C151)</f>
        <v>0</v>
      </c>
      <c r="D148" s="126"/>
      <c r="E148" s="126"/>
    </row>
    <row r="149" spans="1:5" s="123" customFormat="1" ht="9.75" customHeight="1" x14ac:dyDescent="0.3">
      <c r="A149" s="133">
        <v>2241</v>
      </c>
      <c r="B149" s="126" t="s">
        <v>404</v>
      </c>
      <c r="C149" s="134">
        <v>0</v>
      </c>
      <c r="D149" s="126"/>
      <c r="E149" s="126"/>
    </row>
    <row r="150" spans="1:5" s="123" customFormat="1" ht="9.75" customHeight="1" x14ac:dyDescent="0.3">
      <c r="A150" s="133">
        <v>2242</v>
      </c>
      <c r="B150" s="126" t="s">
        <v>405</v>
      </c>
      <c r="C150" s="134">
        <v>0</v>
      </c>
      <c r="D150" s="126"/>
      <c r="E150" s="126"/>
    </row>
    <row r="151" spans="1:5" s="123" customFormat="1" ht="9.75" customHeight="1" x14ac:dyDescent="0.3">
      <c r="A151" s="133">
        <v>2249</v>
      </c>
      <c r="B151" s="126" t="s">
        <v>406</v>
      </c>
      <c r="C151" s="134">
        <v>0</v>
      </c>
      <c r="D151" s="126"/>
      <c r="E151" s="126"/>
    </row>
    <row r="152" spans="1:5" s="123" customFormat="1" ht="9.75" customHeight="1" x14ac:dyDescent="0.3">
      <c r="A152" s="133"/>
      <c r="B152" s="126"/>
      <c r="C152" s="139"/>
      <c r="D152" s="126"/>
      <c r="E152" s="126"/>
    </row>
    <row r="153" spans="1:5" s="123" customFormat="1" ht="9.75" customHeight="1" x14ac:dyDescent="0.3">
      <c r="A153" s="124" t="s">
        <v>407</v>
      </c>
      <c r="B153" s="124"/>
      <c r="C153" s="124"/>
      <c r="D153" s="124"/>
      <c r="E153" s="124"/>
    </row>
    <row r="154" spans="1:5" s="123" customFormat="1" ht="9.75" customHeight="1" x14ac:dyDescent="0.3">
      <c r="A154" s="138" t="s">
        <v>69</v>
      </c>
      <c r="B154" s="138" t="s">
        <v>70</v>
      </c>
      <c r="C154" s="138" t="s">
        <v>71</v>
      </c>
      <c r="D154" s="128" t="s">
        <v>383</v>
      </c>
      <c r="E154" s="128" t="s">
        <v>278</v>
      </c>
    </row>
    <row r="155" spans="1:5" s="123" customFormat="1" ht="9.75" customHeight="1" x14ac:dyDescent="0.3">
      <c r="A155" s="133">
        <v>2170</v>
      </c>
      <c r="B155" s="126" t="s">
        <v>408</v>
      </c>
      <c r="C155" s="134">
        <f>SUM(C156:C158)</f>
        <v>209855000</v>
      </c>
      <c r="D155" s="126"/>
      <c r="E155" s="126"/>
    </row>
    <row r="156" spans="1:5" s="123" customFormat="1" ht="9.75" customHeight="1" x14ac:dyDescent="0.3">
      <c r="A156" s="133">
        <v>2171</v>
      </c>
      <c r="B156" s="126" t="s">
        <v>409</v>
      </c>
      <c r="C156" s="134">
        <v>209855000</v>
      </c>
      <c r="D156" s="126"/>
      <c r="E156" s="126"/>
    </row>
    <row r="157" spans="1:5" s="123" customFormat="1" ht="9.75" customHeight="1" x14ac:dyDescent="0.3">
      <c r="A157" s="133">
        <v>2172</v>
      </c>
      <c r="B157" s="126" t="s">
        <v>410</v>
      </c>
      <c r="C157" s="134">
        <v>0</v>
      </c>
      <c r="D157" s="126"/>
      <c r="E157" s="126"/>
    </row>
    <row r="158" spans="1:5" s="123" customFormat="1" ht="9.75" customHeight="1" x14ac:dyDescent="0.3">
      <c r="A158" s="133">
        <v>2179</v>
      </c>
      <c r="B158" s="126" t="s">
        <v>411</v>
      </c>
      <c r="C158" s="134">
        <v>0</v>
      </c>
      <c r="D158" s="126"/>
      <c r="E158" s="126"/>
    </row>
    <row r="159" spans="1:5" s="123" customFormat="1" ht="9.75" customHeight="1" x14ac:dyDescent="0.3">
      <c r="A159" s="133">
        <v>2260</v>
      </c>
      <c r="B159" s="126" t="s">
        <v>412</v>
      </c>
      <c r="C159" s="134">
        <f>SUM(C160:C163)</f>
        <v>0</v>
      </c>
      <c r="D159" s="126"/>
      <c r="E159" s="126"/>
    </row>
    <row r="160" spans="1:5" s="123" customFormat="1" ht="9.75" customHeight="1" x14ac:dyDescent="0.3">
      <c r="A160" s="133">
        <v>2261</v>
      </c>
      <c r="B160" s="126" t="s">
        <v>413</v>
      </c>
      <c r="C160" s="134">
        <v>0</v>
      </c>
      <c r="D160" s="126"/>
      <c r="E160" s="126"/>
    </row>
    <row r="161" spans="1:5" s="123" customFormat="1" ht="9.75" customHeight="1" x14ac:dyDescent="0.3">
      <c r="A161" s="133">
        <v>2262</v>
      </c>
      <c r="B161" s="126" t="s">
        <v>414</v>
      </c>
      <c r="C161" s="134">
        <v>0</v>
      </c>
      <c r="D161" s="126"/>
      <c r="E161" s="126"/>
    </row>
    <row r="162" spans="1:5" s="123" customFormat="1" ht="9.75" customHeight="1" x14ac:dyDescent="0.3">
      <c r="A162" s="133">
        <v>2263</v>
      </c>
      <c r="B162" s="126" t="s">
        <v>415</v>
      </c>
      <c r="C162" s="134">
        <v>0</v>
      </c>
      <c r="D162" s="126"/>
      <c r="E162" s="126"/>
    </row>
    <row r="163" spans="1:5" s="123" customFormat="1" ht="9.75" customHeight="1" x14ac:dyDescent="0.3">
      <c r="A163" s="133">
        <v>2269</v>
      </c>
      <c r="B163" s="126" t="s">
        <v>416</v>
      </c>
      <c r="C163" s="134">
        <v>0</v>
      </c>
      <c r="D163" s="126"/>
      <c r="E163" s="126"/>
    </row>
    <row r="164" spans="1:5" s="123" customFormat="1" ht="9.75" customHeight="1" x14ac:dyDescent="0.3">
      <c r="A164" s="126"/>
      <c r="B164" s="126"/>
      <c r="C164" s="126"/>
      <c r="D164" s="126"/>
      <c r="E164" s="126"/>
    </row>
    <row r="165" spans="1:5" s="123" customFormat="1" ht="9.75" customHeight="1" x14ac:dyDescent="0.3">
      <c r="A165" s="124" t="s">
        <v>417</v>
      </c>
      <c r="B165" s="124"/>
      <c r="C165" s="124"/>
      <c r="D165" s="124"/>
      <c r="E165" s="124"/>
    </row>
    <row r="166" spans="1:5" s="123" customFormat="1" ht="9.75" customHeight="1" x14ac:dyDescent="0.3">
      <c r="A166" s="138" t="s">
        <v>69</v>
      </c>
      <c r="B166" s="138" t="s">
        <v>70</v>
      </c>
      <c r="C166" s="138" t="s">
        <v>71</v>
      </c>
      <c r="D166" s="128" t="s">
        <v>383</v>
      </c>
      <c r="E166" s="128" t="s">
        <v>278</v>
      </c>
    </row>
    <row r="167" spans="1:5" s="123" customFormat="1" ht="9.75" customHeight="1" x14ac:dyDescent="0.3">
      <c r="A167" s="133">
        <v>2190</v>
      </c>
      <c r="B167" s="126" t="s">
        <v>418</v>
      </c>
      <c r="C167" s="134">
        <f>SUM(C168:C170)</f>
        <v>0</v>
      </c>
      <c r="D167" s="126"/>
      <c r="E167" s="126"/>
    </row>
    <row r="168" spans="1:5" s="123" customFormat="1" ht="9.75" customHeight="1" x14ac:dyDescent="0.3">
      <c r="A168" s="133">
        <v>2191</v>
      </c>
      <c r="B168" s="126" t="s">
        <v>419</v>
      </c>
      <c r="C168" s="134">
        <v>0</v>
      </c>
      <c r="D168" s="126"/>
      <c r="E168" s="126"/>
    </row>
    <row r="169" spans="1:5" s="123" customFormat="1" ht="9.75" customHeight="1" x14ac:dyDescent="0.3">
      <c r="A169" s="133">
        <v>2192</v>
      </c>
      <c r="B169" s="126" t="s">
        <v>420</v>
      </c>
      <c r="C169" s="134">
        <v>0</v>
      </c>
      <c r="D169" s="126"/>
      <c r="E169" s="126"/>
    </row>
    <row r="170" spans="1:5" s="123" customFormat="1" ht="9.75" customHeight="1" x14ac:dyDescent="0.3">
      <c r="A170" s="133">
        <v>2199</v>
      </c>
      <c r="B170" s="126" t="s">
        <v>421</v>
      </c>
      <c r="C170" s="134">
        <v>0</v>
      </c>
      <c r="D170" s="126"/>
      <c r="E170" s="126"/>
    </row>
    <row r="171" spans="1:5" s="123" customFormat="1" ht="9.75" customHeight="1" x14ac:dyDescent="0.3">
      <c r="A171" s="126"/>
      <c r="B171" s="126"/>
      <c r="C171" s="126"/>
      <c r="D171" s="126"/>
      <c r="E171" s="126"/>
    </row>
    <row r="172" spans="1:5" s="123" customFormat="1" ht="9.75" customHeight="1" x14ac:dyDescent="0.3">
      <c r="A172" s="126"/>
      <c r="B172" s="126"/>
      <c r="C172" s="126"/>
      <c r="D172" s="126"/>
      <c r="E172" s="126"/>
    </row>
    <row r="173" spans="1:5" s="123" customFormat="1" ht="9.75" customHeight="1" x14ac:dyDescent="0.3">
      <c r="A173" s="126"/>
      <c r="B173" s="126" t="s">
        <v>65</v>
      </c>
      <c r="C173" s="126"/>
      <c r="D173" s="126"/>
      <c r="E173" s="126"/>
    </row>
  </sheetData>
  <mergeCells count="4">
    <mergeCell ref="A1:F1"/>
    <mergeCell ref="A2:F2"/>
    <mergeCell ref="A3:F3"/>
    <mergeCell ref="A4:F4"/>
  </mergeCells>
  <pageMargins left="0.23622047244094491" right="0.23622047244094491" top="0.74803149606299213" bottom="0.74803149606299213" header="0.31496062992125984" footer="0.31496062992125984"/>
  <pageSetup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showGridLines="0" workbookViewId="0">
      <selection sqref="A1:E32"/>
    </sheetView>
  </sheetViews>
  <sheetFormatPr baseColWidth="10" defaultColWidth="14.44140625" defaultRowHeight="15" customHeight="1" x14ac:dyDescent="0.3"/>
  <cols>
    <col min="1" max="1" width="10" customWidth="1"/>
    <col min="2" max="2" width="48.109375" customWidth="1"/>
    <col min="3" max="3" width="22.88671875" customWidth="1"/>
    <col min="4" max="5" width="16.88671875" customWidth="1"/>
    <col min="6" max="22" width="9.109375" customWidth="1"/>
  </cols>
  <sheetData>
    <row r="1" spans="1:5" ht="11.25" customHeight="1" x14ac:dyDescent="0.3">
      <c r="A1" s="107" t="str">
        <f>ESF!A1</f>
        <v>Municipio de León</v>
      </c>
      <c r="B1" s="122"/>
      <c r="C1" s="122"/>
      <c r="D1" s="37" t="s">
        <v>0</v>
      </c>
      <c r="E1" s="38">
        <f>'Notas a los Edos Financieros'!D1</f>
        <v>2025</v>
      </c>
    </row>
    <row r="2" spans="1:5" ht="11.25" customHeight="1" x14ac:dyDescent="0.3">
      <c r="A2" s="107" t="s">
        <v>422</v>
      </c>
      <c r="B2" s="122"/>
      <c r="C2" s="122"/>
      <c r="D2" s="37" t="s">
        <v>2</v>
      </c>
      <c r="E2" s="38" t="str">
        <f>'Notas a los Edos Financieros'!D2</f>
        <v>Trimestral</v>
      </c>
    </row>
    <row r="3" spans="1:5" ht="11.25" customHeight="1" x14ac:dyDescent="0.3">
      <c r="A3" s="107" t="str">
        <f>ESF!A3</f>
        <v>Del 01 de Enero al 31 de Diciembre de 2025</v>
      </c>
      <c r="B3" s="122"/>
      <c r="C3" s="122"/>
      <c r="D3" s="37" t="s">
        <v>3</v>
      </c>
      <c r="E3" s="38">
        <f>'Notas a los Edos Financieros'!D3</f>
        <v>4</v>
      </c>
    </row>
    <row r="4" spans="1:5" ht="11.25" customHeight="1" x14ac:dyDescent="0.3">
      <c r="A4" s="107" t="s">
        <v>4</v>
      </c>
      <c r="B4" s="122"/>
      <c r="C4" s="122"/>
      <c r="D4" s="37"/>
      <c r="E4" s="38"/>
    </row>
    <row r="5" spans="1:5" ht="9.75" customHeight="1" x14ac:dyDescent="0.3">
      <c r="A5" s="39" t="s">
        <v>67</v>
      </c>
      <c r="B5" s="124"/>
      <c r="C5" s="124"/>
      <c r="D5" s="124"/>
      <c r="E5" s="124"/>
    </row>
    <row r="6" spans="1:5" ht="9.75" customHeight="1" x14ac:dyDescent="0.3">
      <c r="A6" s="126"/>
      <c r="B6" s="126"/>
      <c r="C6" s="126"/>
      <c r="D6" s="126"/>
      <c r="E6" s="126"/>
    </row>
    <row r="7" spans="1:5" ht="9.75" customHeight="1" x14ac:dyDescent="0.3">
      <c r="A7" s="124" t="s">
        <v>423</v>
      </c>
      <c r="B7" s="124"/>
      <c r="C7" s="124"/>
      <c r="D7" s="124"/>
      <c r="E7" s="124"/>
    </row>
    <row r="8" spans="1:5" ht="9.75" customHeight="1" x14ac:dyDescent="0.3">
      <c r="A8" s="128" t="s">
        <v>69</v>
      </c>
      <c r="B8" s="128" t="s">
        <v>70</v>
      </c>
      <c r="C8" s="128" t="s">
        <v>71</v>
      </c>
      <c r="D8" s="128" t="s">
        <v>265</v>
      </c>
      <c r="E8" s="128" t="s">
        <v>383</v>
      </c>
    </row>
    <row r="9" spans="1:5" ht="9.75" customHeight="1" x14ac:dyDescent="0.3">
      <c r="A9" s="133">
        <v>3110</v>
      </c>
      <c r="B9" s="126" t="s">
        <v>123</v>
      </c>
      <c r="C9" s="134">
        <v>15676297180.98</v>
      </c>
      <c r="D9" s="126"/>
      <c r="E9" s="126"/>
    </row>
    <row r="10" spans="1:5" ht="9.75" customHeight="1" x14ac:dyDescent="0.3">
      <c r="A10" s="133">
        <v>3120</v>
      </c>
      <c r="B10" s="126" t="s">
        <v>424</v>
      </c>
      <c r="C10" s="134">
        <v>3849401814.3299999</v>
      </c>
      <c r="D10" s="126"/>
      <c r="E10" s="126"/>
    </row>
    <row r="11" spans="1:5" ht="9.75" customHeight="1" x14ac:dyDescent="0.3">
      <c r="A11" s="133">
        <v>3130</v>
      </c>
      <c r="B11" s="126" t="s">
        <v>425</v>
      </c>
      <c r="C11" s="134">
        <v>0</v>
      </c>
      <c r="D11" s="126"/>
      <c r="E11" s="126"/>
    </row>
    <row r="12" spans="1:5" ht="9.75" customHeight="1" x14ac:dyDescent="0.3">
      <c r="A12" s="126"/>
      <c r="B12" s="126"/>
      <c r="C12" s="126"/>
      <c r="D12" s="126"/>
      <c r="E12" s="126"/>
    </row>
    <row r="13" spans="1:5" ht="9.75" customHeight="1" x14ac:dyDescent="0.3">
      <c r="A13" s="124" t="s">
        <v>426</v>
      </c>
      <c r="B13" s="124"/>
      <c r="C13" s="124"/>
      <c r="D13" s="124"/>
      <c r="E13" s="124"/>
    </row>
    <row r="14" spans="1:5" ht="9.75" customHeight="1" x14ac:dyDescent="0.3">
      <c r="A14" s="128" t="s">
        <v>69</v>
      </c>
      <c r="B14" s="128" t="s">
        <v>70</v>
      </c>
      <c r="C14" s="128" t="s">
        <v>71</v>
      </c>
      <c r="D14" s="128" t="s">
        <v>427</v>
      </c>
      <c r="E14" s="128"/>
    </row>
    <row r="15" spans="1:5" ht="9.75" customHeight="1" x14ac:dyDescent="0.3">
      <c r="A15" s="133">
        <v>3210</v>
      </c>
      <c r="B15" s="126" t="s">
        <v>428</v>
      </c>
      <c r="C15" s="134">
        <v>1203651936.6000023</v>
      </c>
      <c r="D15" s="126"/>
      <c r="E15" s="126"/>
    </row>
    <row r="16" spans="1:5" ht="9.75" customHeight="1" x14ac:dyDescent="0.3">
      <c r="A16" s="133">
        <v>3220</v>
      </c>
      <c r="B16" s="126" t="s">
        <v>429</v>
      </c>
      <c r="C16" s="134">
        <v>71446001.859999999</v>
      </c>
      <c r="D16" s="126"/>
      <c r="E16" s="126"/>
    </row>
    <row r="17" spans="1:5" ht="9.75" customHeight="1" x14ac:dyDescent="0.3">
      <c r="A17" s="133">
        <v>3230</v>
      </c>
      <c r="B17" s="126" t="s">
        <v>430</v>
      </c>
      <c r="C17" s="134">
        <f>SUM(C18:C21)</f>
        <v>2743494.26</v>
      </c>
      <c r="D17" s="126"/>
      <c r="E17" s="123"/>
    </row>
    <row r="18" spans="1:5" ht="9.75" customHeight="1" x14ac:dyDescent="0.3">
      <c r="A18" s="133">
        <v>3231</v>
      </c>
      <c r="B18" s="126" t="s">
        <v>431</v>
      </c>
      <c r="C18" s="134">
        <v>2743494.26</v>
      </c>
      <c r="D18" s="126"/>
      <c r="E18" s="123"/>
    </row>
    <row r="19" spans="1:5" ht="9.75" customHeight="1" x14ac:dyDescent="0.3">
      <c r="A19" s="133">
        <v>3232</v>
      </c>
      <c r="B19" s="126" t="s">
        <v>432</v>
      </c>
      <c r="C19" s="134">
        <v>0</v>
      </c>
      <c r="D19" s="126"/>
      <c r="E19" s="123"/>
    </row>
    <row r="20" spans="1:5" ht="9.75" customHeight="1" x14ac:dyDescent="0.3">
      <c r="A20" s="133">
        <v>3233</v>
      </c>
      <c r="B20" s="126" t="s">
        <v>433</v>
      </c>
      <c r="C20" s="134">
        <v>0</v>
      </c>
      <c r="D20" s="126"/>
      <c r="E20" s="123"/>
    </row>
    <row r="21" spans="1:5" ht="9.75" customHeight="1" x14ac:dyDescent="0.3">
      <c r="A21" s="133">
        <v>3239</v>
      </c>
      <c r="B21" s="126" t="s">
        <v>434</v>
      </c>
      <c r="C21" s="134">
        <v>0</v>
      </c>
      <c r="D21" s="126"/>
      <c r="E21" s="123"/>
    </row>
    <row r="22" spans="1:5" ht="9.75" customHeight="1" x14ac:dyDescent="0.3">
      <c r="A22" s="133">
        <v>3240</v>
      </c>
      <c r="B22" s="126" t="s">
        <v>435</v>
      </c>
      <c r="C22" s="134">
        <v>0</v>
      </c>
      <c r="D22" s="126"/>
      <c r="E22" s="123"/>
    </row>
    <row r="23" spans="1:5" ht="9.75" customHeight="1" x14ac:dyDescent="0.3">
      <c r="A23" s="133">
        <v>3241</v>
      </c>
      <c r="B23" s="126" t="s">
        <v>436</v>
      </c>
      <c r="C23" s="134">
        <v>0</v>
      </c>
      <c r="D23" s="126"/>
      <c r="E23" s="123"/>
    </row>
    <row r="24" spans="1:5" ht="9.75" customHeight="1" x14ac:dyDescent="0.3">
      <c r="A24" s="133">
        <v>3242</v>
      </c>
      <c r="B24" s="126" t="s">
        <v>437</v>
      </c>
      <c r="C24" s="134">
        <v>0</v>
      </c>
      <c r="D24" s="126"/>
      <c r="E24" s="123"/>
    </row>
    <row r="25" spans="1:5" ht="9.75" customHeight="1" x14ac:dyDescent="0.3">
      <c r="A25" s="133">
        <v>3243</v>
      </c>
      <c r="B25" s="126" t="s">
        <v>438</v>
      </c>
      <c r="C25" s="134">
        <v>0</v>
      </c>
      <c r="D25" s="126"/>
      <c r="E25" s="123"/>
    </row>
    <row r="26" spans="1:5" ht="9.75" customHeight="1" x14ac:dyDescent="0.3">
      <c r="A26" s="133">
        <v>3250</v>
      </c>
      <c r="B26" s="126" t="s">
        <v>439</v>
      </c>
      <c r="C26" s="134">
        <v>0</v>
      </c>
      <c r="D26" s="126"/>
      <c r="E26" s="123"/>
    </row>
    <row r="27" spans="1:5" ht="9.75" customHeight="1" x14ac:dyDescent="0.3">
      <c r="A27" s="133">
        <v>3251</v>
      </c>
      <c r="B27" s="126" t="s">
        <v>440</v>
      </c>
      <c r="C27" s="134">
        <v>0</v>
      </c>
      <c r="D27" s="126"/>
      <c r="E27" s="123"/>
    </row>
    <row r="28" spans="1:5" ht="9.75" customHeight="1" x14ac:dyDescent="0.3">
      <c r="A28" s="133">
        <v>3252</v>
      </c>
      <c r="B28" s="126" t="s">
        <v>441</v>
      </c>
      <c r="C28" s="134">
        <v>0</v>
      </c>
      <c r="D28" s="126"/>
      <c r="E28" s="123"/>
    </row>
    <row r="29" spans="1:5" ht="9.75" customHeight="1" x14ac:dyDescent="0.3">
      <c r="A29" s="133">
        <v>3253</v>
      </c>
      <c r="B29" s="126" t="s">
        <v>442</v>
      </c>
      <c r="C29" s="134">
        <v>0</v>
      </c>
      <c r="D29" s="126"/>
      <c r="E29" s="123"/>
    </row>
    <row r="30" spans="1:5" ht="9.75" customHeight="1" x14ac:dyDescent="0.3">
      <c r="A30" s="126"/>
      <c r="B30" s="126"/>
      <c r="C30" s="126"/>
      <c r="D30" s="126"/>
      <c r="E30" s="123"/>
    </row>
    <row r="31" spans="1:5" ht="9.75" customHeight="1" x14ac:dyDescent="0.3">
      <c r="A31" s="126"/>
      <c r="B31" s="126" t="s">
        <v>65</v>
      </c>
      <c r="C31" s="126"/>
      <c r="D31" s="126"/>
      <c r="E31" s="123"/>
    </row>
    <row r="32" spans="1:5" ht="15" customHeight="1" x14ac:dyDescent="0.3">
      <c r="A32" s="123"/>
      <c r="B32" s="123"/>
      <c r="C32" s="123"/>
      <c r="D32" s="123"/>
      <c r="E32" s="123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3"/>
  <sheetViews>
    <sheetView showGridLines="0" topLeftCell="A88" workbookViewId="0">
      <selection sqref="A1:E140"/>
    </sheetView>
  </sheetViews>
  <sheetFormatPr baseColWidth="10" defaultColWidth="14.44140625" defaultRowHeight="15" customHeight="1" x14ac:dyDescent="0.3"/>
  <cols>
    <col min="1" max="1" width="10" customWidth="1"/>
    <col min="2" max="2" width="63.44140625" customWidth="1"/>
    <col min="3" max="3" width="15.109375" customWidth="1"/>
    <col min="4" max="4" width="16.44140625" customWidth="1"/>
    <col min="5" max="5" width="19.109375" customWidth="1"/>
    <col min="6" max="21" width="9.109375" customWidth="1"/>
  </cols>
  <sheetData>
    <row r="1" spans="1:5" ht="11.25" customHeight="1" x14ac:dyDescent="0.3">
      <c r="A1" s="107" t="str">
        <f>ESF!A1</f>
        <v>Municipio de León</v>
      </c>
      <c r="B1" s="108"/>
      <c r="C1" s="108"/>
      <c r="D1" s="37" t="s">
        <v>0</v>
      </c>
      <c r="E1" s="38">
        <f>'Notas a los Edos Financieros'!D1</f>
        <v>2025</v>
      </c>
    </row>
    <row r="2" spans="1:5" ht="11.25" customHeight="1" x14ac:dyDescent="0.3">
      <c r="A2" s="107" t="s">
        <v>443</v>
      </c>
      <c r="B2" s="108"/>
      <c r="C2" s="108"/>
      <c r="D2" s="37" t="s">
        <v>2</v>
      </c>
      <c r="E2" s="38" t="str">
        <f>'Notas a los Edos Financieros'!D2</f>
        <v>Trimestral</v>
      </c>
    </row>
    <row r="3" spans="1:5" ht="11.25" customHeight="1" x14ac:dyDescent="0.3">
      <c r="A3" s="107" t="str">
        <f>ESF!A3</f>
        <v>Del 01 de Enero al 31 de Diciembre de 2025</v>
      </c>
      <c r="B3" s="108"/>
      <c r="C3" s="108"/>
      <c r="D3" s="37" t="s">
        <v>3</v>
      </c>
      <c r="E3" s="38">
        <f>'Notas a los Edos Financieros'!D3</f>
        <v>4</v>
      </c>
    </row>
    <row r="4" spans="1:5" ht="11.25" customHeight="1" x14ac:dyDescent="0.3">
      <c r="A4" s="107" t="s">
        <v>4</v>
      </c>
      <c r="B4" s="108"/>
      <c r="C4" s="108"/>
      <c r="D4" s="37"/>
      <c r="E4" s="38"/>
    </row>
    <row r="5" spans="1:5" ht="9.75" customHeight="1" x14ac:dyDescent="0.3">
      <c r="A5" s="39" t="s">
        <v>67</v>
      </c>
      <c r="B5" s="40"/>
      <c r="C5" s="40"/>
      <c r="D5" s="40"/>
      <c r="E5" s="40"/>
    </row>
    <row r="6" spans="1:5" ht="9.75" customHeight="1" x14ac:dyDescent="0.3">
      <c r="A6" s="2"/>
      <c r="B6" s="2"/>
      <c r="C6" s="2"/>
      <c r="D6" s="2"/>
      <c r="E6" s="2"/>
    </row>
    <row r="7" spans="1:5" ht="9.75" customHeight="1" x14ac:dyDescent="0.3">
      <c r="A7" s="40" t="s">
        <v>444</v>
      </c>
      <c r="B7" s="40"/>
      <c r="C7" s="40"/>
      <c r="D7" s="40"/>
      <c r="E7" s="2"/>
    </row>
    <row r="8" spans="1:5" ht="9.75" customHeight="1" x14ac:dyDescent="0.3">
      <c r="A8" s="41" t="s">
        <v>69</v>
      </c>
      <c r="B8" s="41" t="s">
        <v>70</v>
      </c>
      <c r="C8" s="44">
        <v>2025</v>
      </c>
      <c r="D8" s="44">
        <v>2024</v>
      </c>
      <c r="E8" s="2"/>
    </row>
    <row r="9" spans="1:5" ht="9.75" customHeight="1" x14ac:dyDescent="0.3">
      <c r="A9" s="3">
        <v>1111</v>
      </c>
      <c r="B9" s="2" t="s">
        <v>445</v>
      </c>
      <c r="C9" s="75">
        <v>137000</v>
      </c>
      <c r="D9" s="75">
        <v>137000</v>
      </c>
      <c r="E9" s="2"/>
    </row>
    <row r="10" spans="1:5" ht="9.75" customHeight="1" x14ac:dyDescent="0.3">
      <c r="A10" s="3">
        <v>1112</v>
      </c>
      <c r="B10" s="2" t="s">
        <v>446</v>
      </c>
      <c r="C10" s="75">
        <v>253571821.66999996</v>
      </c>
      <c r="D10" s="75">
        <v>346511224.09999996</v>
      </c>
      <c r="E10" s="2"/>
    </row>
    <row r="11" spans="1:5" ht="9.75" customHeight="1" x14ac:dyDescent="0.3">
      <c r="A11" s="3">
        <v>1113</v>
      </c>
      <c r="B11" s="2" t="s">
        <v>447</v>
      </c>
      <c r="C11" s="75">
        <v>366237.74</v>
      </c>
      <c r="D11" s="75">
        <v>716938.04</v>
      </c>
      <c r="E11" s="2"/>
    </row>
    <row r="12" spans="1:5" ht="9.75" customHeight="1" x14ac:dyDescent="0.3">
      <c r="A12" s="3">
        <v>1114</v>
      </c>
      <c r="B12" s="2" t="s">
        <v>266</v>
      </c>
      <c r="C12" s="75">
        <v>125560970.88</v>
      </c>
      <c r="D12" s="75">
        <v>54163243.829999998</v>
      </c>
      <c r="E12" s="2"/>
    </row>
    <row r="13" spans="1:5" ht="9.75" customHeight="1" x14ac:dyDescent="0.3">
      <c r="A13" s="3">
        <v>1115</v>
      </c>
      <c r="B13" s="2" t="s">
        <v>267</v>
      </c>
      <c r="C13" s="75">
        <v>1354603937.6500001</v>
      </c>
      <c r="D13" s="75">
        <v>1421819394.5999999</v>
      </c>
      <c r="E13" s="2"/>
    </row>
    <row r="14" spans="1:5" ht="9.75" customHeight="1" x14ac:dyDescent="0.3">
      <c r="A14" s="3">
        <v>1116</v>
      </c>
      <c r="B14" s="2" t="s">
        <v>448</v>
      </c>
      <c r="C14" s="75">
        <v>0</v>
      </c>
      <c r="D14" s="75">
        <v>0</v>
      </c>
      <c r="E14" s="2"/>
    </row>
    <row r="15" spans="1:5" ht="9.75" customHeight="1" x14ac:dyDescent="0.3">
      <c r="A15" s="3">
        <v>1119</v>
      </c>
      <c r="B15" s="2" t="s">
        <v>449</v>
      </c>
      <c r="C15" s="75">
        <v>0</v>
      </c>
      <c r="D15" s="75">
        <v>0</v>
      </c>
      <c r="E15" s="2"/>
    </row>
    <row r="16" spans="1:5" ht="9.75" customHeight="1" x14ac:dyDescent="0.3">
      <c r="A16" s="6">
        <v>1110</v>
      </c>
      <c r="B16" s="7" t="s">
        <v>450</v>
      </c>
      <c r="C16" s="85">
        <f>SUM(C9:C15)</f>
        <v>1734239967.9400001</v>
      </c>
      <c r="D16" s="85">
        <f>SUM(D9:D15)</f>
        <v>1823347800.5699999</v>
      </c>
      <c r="E16" s="2"/>
    </row>
    <row r="19" spans="1:4" ht="9.75" customHeight="1" x14ac:dyDescent="0.3">
      <c r="A19" s="40" t="s">
        <v>451</v>
      </c>
      <c r="B19" s="40"/>
      <c r="C19" s="40"/>
      <c r="D19" s="40"/>
    </row>
    <row r="20" spans="1:4" ht="9.75" customHeight="1" x14ac:dyDescent="0.3">
      <c r="A20" s="41" t="s">
        <v>69</v>
      </c>
      <c r="B20" s="41" t="s">
        <v>70</v>
      </c>
      <c r="C20" s="44">
        <v>2025</v>
      </c>
      <c r="D20" s="44">
        <v>2024</v>
      </c>
    </row>
    <row r="21" spans="1:4" ht="9.75" customHeight="1" x14ac:dyDescent="0.3">
      <c r="A21" s="6">
        <v>1230</v>
      </c>
      <c r="B21" s="8" t="s">
        <v>316</v>
      </c>
      <c r="C21" s="85">
        <f>SUM(C22:C28)</f>
        <v>2299661153.4499998</v>
      </c>
      <c r="D21" s="85">
        <f>SUM(D22:D28)</f>
        <v>1712060978.0800033</v>
      </c>
    </row>
    <row r="22" spans="1:4" ht="9.75" customHeight="1" x14ac:dyDescent="0.3">
      <c r="A22" s="3">
        <v>1231</v>
      </c>
      <c r="B22" s="2" t="s">
        <v>317</v>
      </c>
      <c r="C22" s="75">
        <v>164213699.10000002</v>
      </c>
      <c r="D22" s="75">
        <v>70000000</v>
      </c>
    </row>
    <row r="23" spans="1:4" ht="9.75" customHeight="1" x14ac:dyDescent="0.3">
      <c r="A23" s="3">
        <v>1232</v>
      </c>
      <c r="B23" s="2" t="s">
        <v>318</v>
      </c>
      <c r="C23" s="75">
        <v>0</v>
      </c>
      <c r="D23" s="75">
        <v>0</v>
      </c>
    </row>
    <row r="24" spans="1:4" ht="9.75" customHeight="1" x14ac:dyDescent="0.3">
      <c r="A24" s="3">
        <v>1233</v>
      </c>
      <c r="B24" s="2" t="s">
        <v>319</v>
      </c>
      <c r="C24" s="75">
        <v>441588979.38999999</v>
      </c>
      <c r="D24" s="75">
        <v>0</v>
      </c>
    </row>
    <row r="25" spans="1:4" ht="9.75" customHeight="1" x14ac:dyDescent="0.3">
      <c r="A25" s="3">
        <v>1234</v>
      </c>
      <c r="B25" s="2" t="s">
        <v>320</v>
      </c>
      <c r="C25" s="75">
        <v>0</v>
      </c>
      <c r="D25" s="75">
        <v>0</v>
      </c>
    </row>
    <row r="26" spans="1:4" ht="9.75" customHeight="1" x14ac:dyDescent="0.3">
      <c r="A26" s="3">
        <v>1235</v>
      </c>
      <c r="B26" s="2" t="s">
        <v>321</v>
      </c>
      <c r="C26" s="75">
        <v>976570559.27999985</v>
      </c>
      <c r="D26" s="75">
        <v>1076594286.8000028</v>
      </c>
    </row>
    <row r="27" spans="1:4" ht="9.75" customHeight="1" x14ac:dyDescent="0.3">
      <c r="A27" s="3">
        <v>1236</v>
      </c>
      <c r="B27" s="2" t="s">
        <v>322</v>
      </c>
      <c r="C27" s="75">
        <v>717287915.67999995</v>
      </c>
      <c r="D27" s="75">
        <v>565466691.28000057</v>
      </c>
    </row>
    <row r="28" spans="1:4" ht="9.75" customHeight="1" x14ac:dyDescent="0.3">
      <c r="A28" s="3">
        <v>1239</v>
      </c>
      <c r="B28" s="2" t="s">
        <v>323</v>
      </c>
      <c r="C28" s="75">
        <v>0</v>
      </c>
      <c r="D28" s="75">
        <v>0</v>
      </c>
    </row>
    <row r="29" spans="1:4" ht="9.75" customHeight="1" x14ac:dyDescent="0.3">
      <c r="A29" s="6">
        <v>1240</v>
      </c>
      <c r="B29" s="8" t="s">
        <v>324</v>
      </c>
      <c r="C29" s="85">
        <f>SUM(C30:C37)</f>
        <v>207654860.47</v>
      </c>
      <c r="D29" s="85">
        <f>SUM(D30:D37)</f>
        <v>401430403.19999981</v>
      </c>
    </row>
    <row r="30" spans="1:4" ht="9.75" customHeight="1" x14ac:dyDescent="0.3">
      <c r="A30" s="3">
        <v>1241</v>
      </c>
      <c r="B30" s="2" t="s">
        <v>325</v>
      </c>
      <c r="C30" s="75">
        <v>33698528.140000008</v>
      </c>
      <c r="D30" s="75">
        <v>41626131.35999997</v>
      </c>
    </row>
    <row r="31" spans="1:4" ht="9.75" customHeight="1" x14ac:dyDescent="0.3">
      <c r="A31" s="3">
        <v>1242</v>
      </c>
      <c r="B31" s="2" t="s">
        <v>326</v>
      </c>
      <c r="C31" s="75">
        <v>12816163.779999999</v>
      </c>
      <c r="D31" s="75">
        <v>11417895.760000002</v>
      </c>
    </row>
    <row r="32" spans="1:4" ht="9.75" customHeight="1" x14ac:dyDescent="0.3">
      <c r="A32" s="3">
        <v>1243</v>
      </c>
      <c r="B32" s="2" t="s">
        <v>327</v>
      </c>
      <c r="C32" s="75">
        <v>8978713.5700000003</v>
      </c>
      <c r="D32" s="75">
        <v>3668801.2900000005</v>
      </c>
    </row>
    <row r="33" spans="1:4" ht="9.75" customHeight="1" x14ac:dyDescent="0.3">
      <c r="A33" s="3">
        <v>1244</v>
      </c>
      <c r="B33" s="2" t="s">
        <v>328</v>
      </c>
      <c r="C33" s="75">
        <v>111995332.78</v>
      </c>
      <c r="D33" s="75">
        <v>249764202.3999998</v>
      </c>
    </row>
    <row r="34" spans="1:4" ht="9.75" customHeight="1" x14ac:dyDescent="0.3">
      <c r="A34" s="3">
        <v>1245</v>
      </c>
      <c r="B34" s="2" t="s">
        <v>329</v>
      </c>
      <c r="C34" s="75">
        <v>222111</v>
      </c>
      <c r="D34" s="75">
        <v>768511.6</v>
      </c>
    </row>
    <row r="35" spans="1:4" ht="9.75" customHeight="1" x14ac:dyDescent="0.3">
      <c r="A35" s="3">
        <v>1246</v>
      </c>
      <c r="B35" s="2" t="s">
        <v>330</v>
      </c>
      <c r="C35" s="75">
        <v>39883679.199999988</v>
      </c>
      <c r="D35" s="75">
        <v>93264860.789999992</v>
      </c>
    </row>
    <row r="36" spans="1:4" ht="9.75" customHeight="1" x14ac:dyDescent="0.3">
      <c r="A36" s="3">
        <v>1247</v>
      </c>
      <c r="B36" s="2" t="s">
        <v>331</v>
      </c>
      <c r="C36" s="75">
        <v>27832</v>
      </c>
      <c r="D36" s="75">
        <v>0</v>
      </c>
    </row>
    <row r="37" spans="1:4" ht="9.75" customHeight="1" x14ac:dyDescent="0.3">
      <c r="A37" s="3">
        <v>1248</v>
      </c>
      <c r="B37" s="2" t="s">
        <v>332</v>
      </c>
      <c r="C37" s="75">
        <v>32500</v>
      </c>
      <c r="D37" s="75">
        <v>920000</v>
      </c>
    </row>
    <row r="38" spans="1:4" ht="9.75" customHeight="1" x14ac:dyDescent="0.3">
      <c r="A38" s="6">
        <v>1250</v>
      </c>
      <c r="B38" s="8" t="s">
        <v>338</v>
      </c>
      <c r="C38" s="85">
        <f>SUM(C39:C43)</f>
        <v>8169220.8000000007</v>
      </c>
      <c r="D38" s="85">
        <f>SUM(D39:D43)</f>
        <v>11664797.940000003</v>
      </c>
    </row>
    <row r="39" spans="1:4" ht="9.75" customHeight="1" x14ac:dyDescent="0.3">
      <c r="A39" s="3">
        <v>1251</v>
      </c>
      <c r="B39" s="2" t="s">
        <v>339</v>
      </c>
      <c r="C39" s="75">
        <v>0</v>
      </c>
      <c r="D39" s="75">
        <v>0</v>
      </c>
    </row>
    <row r="40" spans="1:4" ht="9.75" customHeight="1" x14ac:dyDescent="0.3">
      <c r="A40" s="3">
        <v>1252</v>
      </c>
      <c r="B40" s="2" t="s">
        <v>340</v>
      </c>
      <c r="C40" s="75">
        <v>0</v>
      </c>
      <c r="D40" s="75">
        <v>0</v>
      </c>
    </row>
    <row r="41" spans="1:4" ht="9.75" customHeight="1" x14ac:dyDescent="0.3">
      <c r="A41" s="3">
        <v>1253</v>
      </c>
      <c r="B41" s="2" t="s">
        <v>341</v>
      </c>
      <c r="C41" s="75">
        <v>0</v>
      </c>
      <c r="D41" s="75">
        <v>0</v>
      </c>
    </row>
    <row r="42" spans="1:4" ht="9.75" customHeight="1" x14ac:dyDescent="0.3">
      <c r="A42" s="3">
        <v>1254</v>
      </c>
      <c r="B42" s="2" t="s">
        <v>342</v>
      </c>
      <c r="C42" s="75">
        <v>8169220.8000000007</v>
      </c>
      <c r="D42" s="75">
        <v>11664797.940000003</v>
      </c>
    </row>
    <row r="43" spans="1:4" ht="9.75" customHeight="1" x14ac:dyDescent="0.3">
      <c r="A43" s="3">
        <v>1259</v>
      </c>
      <c r="B43" s="2" t="s">
        <v>343</v>
      </c>
      <c r="C43" s="75">
        <v>0</v>
      </c>
      <c r="D43" s="75">
        <v>0</v>
      </c>
    </row>
    <row r="44" spans="1:4" ht="9.75" customHeight="1" x14ac:dyDescent="0.3">
      <c r="A44" s="3"/>
      <c r="B44" s="7" t="s">
        <v>452</v>
      </c>
      <c r="C44" s="85">
        <f>+C21+C29+C38</f>
        <v>2515485234.7199998</v>
      </c>
      <c r="D44" s="85">
        <f>+D21+D29+D38</f>
        <v>2125156179.2200031</v>
      </c>
    </row>
    <row r="45" spans="1:4" ht="9.75" customHeight="1" x14ac:dyDescent="0.3">
      <c r="A45" s="2"/>
      <c r="B45" s="2"/>
      <c r="C45" s="2"/>
      <c r="D45" s="4"/>
    </row>
    <row r="46" spans="1:4" ht="9.75" customHeight="1" x14ac:dyDescent="0.3">
      <c r="A46" s="40" t="s">
        <v>453</v>
      </c>
      <c r="B46" s="40"/>
      <c r="C46" s="40"/>
      <c r="D46" s="40"/>
    </row>
    <row r="47" spans="1:4" ht="9.75" customHeight="1" x14ac:dyDescent="0.3">
      <c r="A47" s="41" t="s">
        <v>69</v>
      </c>
      <c r="B47" s="41" t="s">
        <v>70</v>
      </c>
      <c r="C47" s="44">
        <v>2025</v>
      </c>
      <c r="D47" s="44">
        <v>2024</v>
      </c>
    </row>
    <row r="48" spans="1:4" ht="11.25" customHeight="1" x14ac:dyDescent="0.3">
      <c r="A48" s="6">
        <v>3210</v>
      </c>
      <c r="B48" s="8" t="s">
        <v>454</v>
      </c>
      <c r="C48" s="87">
        <v>1203651936.6000175</v>
      </c>
      <c r="D48" s="88">
        <v>1052205335.8000154</v>
      </c>
    </row>
    <row r="49" spans="1:4" ht="11.25" customHeight="1" x14ac:dyDescent="0.3">
      <c r="A49" s="3"/>
      <c r="B49" s="7" t="s">
        <v>455</v>
      </c>
      <c r="C49" s="87">
        <f>C50+C62+C90+C93+C99</f>
        <v>996795839.06000042</v>
      </c>
      <c r="D49" s="87">
        <f>D50+D62+D90+D93+D99</f>
        <v>1296134364.7499964</v>
      </c>
    </row>
    <row r="50" spans="1:4" ht="11.25" customHeight="1" x14ac:dyDescent="0.3">
      <c r="A50" s="6">
        <v>5400</v>
      </c>
      <c r="B50" s="8" t="s">
        <v>218</v>
      </c>
      <c r="C50" s="87">
        <f>+C51+C53+C55+C57+C59</f>
        <v>124633491.04000001</v>
      </c>
      <c r="D50" s="87">
        <f>+D51+D53+D55+D57+D59</f>
        <v>168970742.80000001</v>
      </c>
    </row>
    <row r="51" spans="1:4" ht="11.25" customHeight="1" x14ac:dyDescent="0.3">
      <c r="A51" s="3">
        <v>5410</v>
      </c>
      <c r="B51" s="2" t="s">
        <v>456</v>
      </c>
      <c r="C51" s="89">
        <v>124521312.88000001</v>
      </c>
      <c r="D51" s="88">
        <v>168540173.40000001</v>
      </c>
    </row>
    <row r="52" spans="1:4" ht="11.25" customHeight="1" x14ac:dyDescent="0.3">
      <c r="A52" s="3">
        <v>5411</v>
      </c>
      <c r="B52" s="2" t="s">
        <v>220</v>
      </c>
      <c r="C52" s="89">
        <v>124521312.88000001</v>
      </c>
      <c r="D52" s="88">
        <v>0</v>
      </c>
    </row>
    <row r="53" spans="1:4" ht="11.25" customHeight="1" x14ac:dyDescent="0.3">
      <c r="A53" s="3">
        <v>5420</v>
      </c>
      <c r="B53" s="2" t="s">
        <v>457</v>
      </c>
      <c r="C53" s="89">
        <v>0</v>
      </c>
      <c r="D53" s="88">
        <v>0</v>
      </c>
    </row>
    <row r="54" spans="1:4" ht="11.25" customHeight="1" x14ac:dyDescent="0.3">
      <c r="A54" s="3">
        <v>5421</v>
      </c>
      <c r="B54" s="2" t="s">
        <v>223</v>
      </c>
      <c r="C54" s="89">
        <v>0</v>
      </c>
      <c r="D54" s="88">
        <v>0</v>
      </c>
    </row>
    <row r="55" spans="1:4" ht="11.25" customHeight="1" x14ac:dyDescent="0.3">
      <c r="A55" s="3">
        <v>5430</v>
      </c>
      <c r="B55" s="2" t="s">
        <v>458</v>
      </c>
      <c r="C55" s="90">
        <f>C56</f>
        <v>112178.16</v>
      </c>
      <c r="D55" s="90">
        <f>D56</f>
        <v>107535.4</v>
      </c>
    </row>
    <row r="56" spans="1:4" ht="11.25" customHeight="1" x14ac:dyDescent="0.3">
      <c r="A56" s="3">
        <v>5431</v>
      </c>
      <c r="B56" s="2" t="s">
        <v>226</v>
      </c>
      <c r="C56" s="89">
        <v>112178.16</v>
      </c>
      <c r="D56" s="89">
        <v>107535.4</v>
      </c>
    </row>
    <row r="57" spans="1:4" ht="11.25" customHeight="1" x14ac:dyDescent="0.3">
      <c r="A57" s="3">
        <v>5440</v>
      </c>
      <c r="B57" s="2" t="s">
        <v>459</v>
      </c>
      <c r="C57" s="89">
        <v>0</v>
      </c>
      <c r="D57" s="89">
        <v>323034</v>
      </c>
    </row>
    <row r="58" spans="1:4" ht="11.25" customHeight="1" x14ac:dyDescent="0.3">
      <c r="A58" s="3">
        <v>5441</v>
      </c>
      <c r="B58" s="2" t="s">
        <v>459</v>
      </c>
      <c r="C58" s="89">
        <v>0</v>
      </c>
      <c r="D58" s="89">
        <v>323034</v>
      </c>
    </row>
    <row r="59" spans="1:4" ht="11.25" customHeight="1" x14ac:dyDescent="0.3">
      <c r="A59" s="3">
        <v>5450</v>
      </c>
      <c r="B59" s="2" t="s">
        <v>460</v>
      </c>
      <c r="C59" s="89">
        <v>0</v>
      </c>
      <c r="D59" s="89">
        <v>0</v>
      </c>
    </row>
    <row r="60" spans="1:4" ht="11.25" customHeight="1" x14ac:dyDescent="0.3">
      <c r="A60" s="3">
        <v>5451</v>
      </c>
      <c r="B60" s="2" t="s">
        <v>230</v>
      </c>
      <c r="C60" s="89">
        <v>0</v>
      </c>
      <c r="D60" s="89">
        <v>0</v>
      </c>
    </row>
    <row r="61" spans="1:4" ht="11.25" customHeight="1" x14ac:dyDescent="0.3">
      <c r="A61" s="3">
        <v>5452</v>
      </c>
      <c r="B61" s="2" t="s">
        <v>231</v>
      </c>
      <c r="C61" s="89">
        <v>0</v>
      </c>
      <c r="D61" s="89">
        <v>0</v>
      </c>
    </row>
    <row r="62" spans="1:4" ht="11.25" customHeight="1" x14ac:dyDescent="0.3">
      <c r="A62" s="6">
        <v>5500</v>
      </c>
      <c r="B62" s="8" t="s">
        <v>232</v>
      </c>
      <c r="C62" s="87">
        <f>C63+C72+C75+C81</f>
        <v>300490528.38999999</v>
      </c>
      <c r="D62" s="87">
        <f>D63+D72+D75+D81</f>
        <v>578603117.10000002</v>
      </c>
    </row>
    <row r="63" spans="1:4" ht="11.25" customHeight="1" x14ac:dyDescent="0.3">
      <c r="A63" s="6">
        <v>5510</v>
      </c>
      <c r="B63" s="8" t="s">
        <v>233</v>
      </c>
      <c r="C63" s="87">
        <f>+SUM(C64:C71)</f>
        <v>282381291.88999999</v>
      </c>
      <c r="D63" s="87">
        <f>+SUM(D64:D71)</f>
        <v>428675679.63999999</v>
      </c>
    </row>
    <row r="64" spans="1:4" ht="11.25" customHeight="1" x14ac:dyDescent="0.3">
      <c r="A64" s="3">
        <v>5511</v>
      </c>
      <c r="B64" s="2" t="s">
        <v>234</v>
      </c>
      <c r="C64" s="89">
        <v>0</v>
      </c>
      <c r="D64" s="88">
        <v>978550.87</v>
      </c>
    </row>
    <row r="65" spans="1:4" ht="11.25" customHeight="1" x14ac:dyDescent="0.3">
      <c r="A65" s="3">
        <v>5512</v>
      </c>
      <c r="B65" s="2" t="s">
        <v>235</v>
      </c>
      <c r="C65" s="89">
        <v>0</v>
      </c>
      <c r="D65" s="88">
        <v>0</v>
      </c>
    </row>
    <row r="66" spans="1:4" ht="11.25" customHeight="1" x14ac:dyDescent="0.3">
      <c r="A66" s="3">
        <v>5513</v>
      </c>
      <c r="B66" s="2" t="s">
        <v>236</v>
      </c>
      <c r="C66" s="89">
        <v>54079044.060000002</v>
      </c>
      <c r="D66" s="88">
        <v>51087301</v>
      </c>
    </row>
    <row r="67" spans="1:4" ht="11.25" customHeight="1" x14ac:dyDescent="0.3">
      <c r="A67" s="3">
        <v>5514</v>
      </c>
      <c r="B67" s="2" t="s">
        <v>237</v>
      </c>
      <c r="C67" s="89">
        <v>0</v>
      </c>
      <c r="D67" s="88">
        <v>0</v>
      </c>
    </row>
    <row r="68" spans="1:4" ht="11.25" customHeight="1" x14ac:dyDescent="0.3">
      <c r="A68" s="3">
        <v>5515</v>
      </c>
      <c r="B68" s="2" t="s">
        <v>238</v>
      </c>
      <c r="C68" s="89">
        <v>191229731.31</v>
      </c>
      <c r="D68" s="88">
        <v>155015109.46999997</v>
      </c>
    </row>
    <row r="69" spans="1:4" ht="11.25" customHeight="1" x14ac:dyDescent="0.3">
      <c r="A69" s="3">
        <v>5516</v>
      </c>
      <c r="B69" s="2" t="s">
        <v>239</v>
      </c>
      <c r="C69" s="89">
        <v>200616.58</v>
      </c>
      <c r="D69" s="88">
        <v>13116.66</v>
      </c>
    </row>
    <row r="70" spans="1:4" ht="11.25" customHeight="1" x14ac:dyDescent="0.3">
      <c r="A70" s="3">
        <v>5517</v>
      </c>
      <c r="B70" s="2" t="s">
        <v>240</v>
      </c>
      <c r="C70" s="89">
        <v>6980142.8799999999</v>
      </c>
      <c r="D70" s="88">
        <v>14709607.039999999</v>
      </c>
    </row>
    <row r="71" spans="1:4" ht="11.25" customHeight="1" x14ac:dyDescent="0.3">
      <c r="A71" s="3">
        <v>5518</v>
      </c>
      <c r="B71" s="2" t="s">
        <v>241</v>
      </c>
      <c r="C71" s="89">
        <v>29891757.059999999</v>
      </c>
      <c r="D71" s="88">
        <v>206871994.59999999</v>
      </c>
    </row>
    <row r="72" spans="1:4" ht="11.25" customHeight="1" x14ac:dyDescent="0.3">
      <c r="A72" s="6">
        <v>5520</v>
      </c>
      <c r="B72" s="8" t="s">
        <v>242</v>
      </c>
      <c r="C72" s="87">
        <f>+SUM(C73:C74)</f>
        <v>18040000</v>
      </c>
      <c r="D72" s="87">
        <f>+SUM(D73:D74)</f>
        <v>149925000</v>
      </c>
    </row>
    <row r="73" spans="1:4" ht="11.25" customHeight="1" x14ac:dyDescent="0.3">
      <c r="A73" s="3">
        <v>5521</v>
      </c>
      <c r="B73" s="2" t="s">
        <v>243</v>
      </c>
      <c r="C73" s="89">
        <v>18040000</v>
      </c>
      <c r="D73" s="88">
        <v>149925000</v>
      </c>
    </row>
    <row r="74" spans="1:4" ht="11.25" customHeight="1" x14ac:dyDescent="0.3">
      <c r="A74" s="3">
        <v>5522</v>
      </c>
      <c r="B74" s="2" t="s">
        <v>244</v>
      </c>
      <c r="C74" s="89">
        <v>0</v>
      </c>
      <c r="D74" s="88">
        <v>0</v>
      </c>
    </row>
    <row r="75" spans="1:4" ht="11.25" customHeight="1" x14ac:dyDescent="0.3">
      <c r="A75" s="6">
        <v>5530</v>
      </c>
      <c r="B75" s="8" t="s">
        <v>245</v>
      </c>
      <c r="C75" s="87">
        <f>+SUM(C76:C80)</f>
        <v>69236.5</v>
      </c>
      <c r="D75" s="87">
        <f>+SUM(D76:D80)</f>
        <v>2437.46</v>
      </c>
    </row>
    <row r="76" spans="1:4" ht="11.25" customHeight="1" x14ac:dyDescent="0.3">
      <c r="A76" s="3">
        <v>5531</v>
      </c>
      <c r="B76" s="2" t="s">
        <v>246</v>
      </c>
      <c r="C76" s="89">
        <v>0</v>
      </c>
      <c r="D76" s="89">
        <v>0</v>
      </c>
    </row>
    <row r="77" spans="1:4" ht="11.25" customHeight="1" x14ac:dyDescent="0.3">
      <c r="A77" s="3">
        <v>5532</v>
      </c>
      <c r="B77" s="2" t="s">
        <v>247</v>
      </c>
      <c r="C77" s="89">
        <v>0</v>
      </c>
      <c r="D77" s="89">
        <v>0</v>
      </c>
    </row>
    <row r="78" spans="1:4" ht="11.25" customHeight="1" x14ac:dyDescent="0.3">
      <c r="A78" s="3">
        <v>5533</v>
      </c>
      <c r="B78" s="2" t="s">
        <v>248</v>
      </c>
      <c r="C78" s="89">
        <v>0</v>
      </c>
      <c r="D78" s="89">
        <v>0</v>
      </c>
    </row>
    <row r="79" spans="1:4" ht="11.25" customHeight="1" x14ac:dyDescent="0.3">
      <c r="A79" s="3">
        <v>5534</v>
      </c>
      <c r="B79" s="2" t="s">
        <v>249</v>
      </c>
      <c r="C79" s="89">
        <v>0</v>
      </c>
      <c r="D79" s="89">
        <v>0</v>
      </c>
    </row>
    <row r="80" spans="1:4" ht="11.25" customHeight="1" x14ac:dyDescent="0.3">
      <c r="A80" s="3">
        <v>5535</v>
      </c>
      <c r="B80" s="2" t="s">
        <v>250</v>
      </c>
      <c r="C80" s="89">
        <v>69236.5</v>
      </c>
      <c r="D80" s="89">
        <v>2437.46</v>
      </c>
    </row>
    <row r="81" spans="1:4" ht="11.25" customHeight="1" x14ac:dyDescent="0.3">
      <c r="A81" s="6">
        <v>5590</v>
      </c>
      <c r="B81" s="8" t="s">
        <v>251</v>
      </c>
      <c r="C81" s="87">
        <f>SUM(C82:C89)</f>
        <v>0</v>
      </c>
      <c r="D81" s="87">
        <f>SUM(D82:D89)</f>
        <v>0</v>
      </c>
    </row>
    <row r="82" spans="1:4" ht="11.25" customHeight="1" x14ac:dyDescent="0.3">
      <c r="A82" s="3">
        <v>5591</v>
      </c>
      <c r="B82" s="2" t="s">
        <v>252</v>
      </c>
      <c r="C82" s="89">
        <v>0</v>
      </c>
      <c r="D82" s="89">
        <v>0</v>
      </c>
    </row>
    <row r="83" spans="1:4" ht="11.25" customHeight="1" x14ac:dyDescent="0.3">
      <c r="A83" s="3">
        <v>5592</v>
      </c>
      <c r="B83" s="2" t="s">
        <v>253</v>
      </c>
      <c r="C83" s="89">
        <v>0</v>
      </c>
      <c r="D83" s="89">
        <v>0</v>
      </c>
    </row>
    <row r="84" spans="1:4" ht="11.25" customHeight="1" x14ac:dyDescent="0.3">
      <c r="A84" s="3">
        <v>5593</v>
      </c>
      <c r="B84" s="2" t="s">
        <v>254</v>
      </c>
      <c r="C84" s="89">
        <v>0</v>
      </c>
      <c r="D84" s="89">
        <v>0</v>
      </c>
    </row>
    <row r="85" spans="1:4" ht="11.25" customHeight="1" x14ac:dyDescent="0.3">
      <c r="A85" s="3">
        <v>5594</v>
      </c>
      <c r="B85" s="2" t="s">
        <v>461</v>
      </c>
      <c r="C85" s="89">
        <v>0</v>
      </c>
      <c r="D85" s="89">
        <v>0</v>
      </c>
    </row>
    <row r="86" spans="1:4" ht="11.25" customHeight="1" x14ac:dyDescent="0.3">
      <c r="A86" s="3">
        <v>5595</v>
      </c>
      <c r="B86" s="2" t="s">
        <v>256</v>
      </c>
      <c r="C86" s="89">
        <v>0</v>
      </c>
      <c r="D86" s="89">
        <v>0</v>
      </c>
    </row>
    <row r="87" spans="1:4" ht="11.25" customHeight="1" x14ac:dyDescent="0.3">
      <c r="A87" s="3">
        <v>5596</v>
      </c>
      <c r="B87" s="2" t="s">
        <v>148</v>
      </c>
      <c r="C87" s="89">
        <v>0</v>
      </c>
      <c r="D87" s="89">
        <v>0</v>
      </c>
    </row>
    <row r="88" spans="1:4" ht="11.25" customHeight="1" x14ac:dyDescent="0.3">
      <c r="A88" s="3">
        <v>5597</v>
      </c>
      <c r="B88" s="2" t="s">
        <v>257</v>
      </c>
      <c r="C88" s="89">
        <v>0</v>
      </c>
      <c r="D88" s="89">
        <v>0</v>
      </c>
    </row>
    <row r="89" spans="1:4" ht="11.25" customHeight="1" x14ac:dyDescent="0.3">
      <c r="A89" s="3">
        <v>5599</v>
      </c>
      <c r="B89" s="2" t="s">
        <v>259</v>
      </c>
      <c r="C89" s="89">
        <v>0</v>
      </c>
      <c r="D89" s="89">
        <v>0</v>
      </c>
    </row>
    <row r="90" spans="1:4" ht="11.25" customHeight="1" x14ac:dyDescent="0.3">
      <c r="A90" s="6">
        <v>5600</v>
      </c>
      <c r="B90" s="8" t="s">
        <v>260</v>
      </c>
      <c r="C90" s="87">
        <f>+C91</f>
        <v>607333996.60000014</v>
      </c>
      <c r="D90" s="87">
        <f>+D91</f>
        <v>476163000.28000003</v>
      </c>
    </row>
    <row r="91" spans="1:4" ht="11.25" customHeight="1" x14ac:dyDescent="0.3">
      <c r="A91" s="6">
        <v>5610</v>
      </c>
      <c r="B91" s="8" t="s">
        <v>261</v>
      </c>
      <c r="C91" s="87">
        <f>+C92</f>
        <v>607333996.60000014</v>
      </c>
      <c r="D91" s="87">
        <f>+D92</f>
        <v>476163000.28000003</v>
      </c>
    </row>
    <row r="92" spans="1:4" ht="11.25" customHeight="1" x14ac:dyDescent="0.3">
      <c r="A92" s="3">
        <v>5611</v>
      </c>
      <c r="B92" s="2" t="s">
        <v>262</v>
      </c>
      <c r="C92" s="89">
        <v>607333996.60000014</v>
      </c>
      <c r="D92" s="88">
        <v>476163000.28000003</v>
      </c>
    </row>
    <row r="93" spans="1:4" ht="11.25" customHeight="1" x14ac:dyDescent="0.3">
      <c r="A93" s="6">
        <v>2110</v>
      </c>
      <c r="B93" s="9" t="s">
        <v>462</v>
      </c>
      <c r="C93" s="87">
        <f>+SUM(C94:C98)</f>
        <v>-27752942.869999975</v>
      </c>
      <c r="D93" s="87">
        <f>+SUM(D94:D98)</f>
        <v>3653140.119997099</v>
      </c>
    </row>
    <row r="94" spans="1:4" ht="11.25" customHeight="1" x14ac:dyDescent="0.3">
      <c r="A94" s="3">
        <v>2111</v>
      </c>
      <c r="B94" s="2" t="s">
        <v>463</v>
      </c>
      <c r="C94" s="89">
        <v>0</v>
      </c>
      <c r="D94" s="88">
        <v>0</v>
      </c>
    </row>
    <row r="95" spans="1:4" ht="11.25" customHeight="1" x14ac:dyDescent="0.3">
      <c r="A95" s="3">
        <v>2112</v>
      </c>
      <c r="B95" s="2" t="s">
        <v>464</v>
      </c>
      <c r="C95" s="89">
        <v>0</v>
      </c>
      <c r="D95" s="88">
        <v>-82828391.820002928</v>
      </c>
    </row>
    <row r="96" spans="1:4" ht="11.25" customHeight="1" x14ac:dyDescent="0.3">
      <c r="A96" s="3">
        <v>2112</v>
      </c>
      <c r="B96" s="2" t="s">
        <v>465</v>
      </c>
      <c r="C96" s="89">
        <v>-27752942.869999975</v>
      </c>
      <c r="D96" s="88">
        <v>86481531.940000027</v>
      </c>
    </row>
    <row r="97" spans="1:4" ht="11.25" customHeight="1" x14ac:dyDescent="0.3">
      <c r="A97" s="3">
        <v>2115</v>
      </c>
      <c r="B97" s="2" t="s">
        <v>466</v>
      </c>
      <c r="C97" s="89">
        <v>0</v>
      </c>
      <c r="D97" s="88">
        <v>0</v>
      </c>
    </row>
    <row r="98" spans="1:4" ht="11.25" customHeight="1" x14ac:dyDescent="0.3">
      <c r="A98" s="3">
        <v>2114</v>
      </c>
      <c r="B98" s="2" t="s">
        <v>467</v>
      </c>
      <c r="C98" s="89">
        <v>0</v>
      </c>
      <c r="D98" s="88">
        <v>0</v>
      </c>
    </row>
    <row r="99" spans="1:4" ht="11.25" customHeight="1" x14ac:dyDescent="0.3">
      <c r="A99" s="6">
        <v>5120</v>
      </c>
      <c r="B99" s="9" t="s">
        <v>301</v>
      </c>
      <c r="C99" s="87">
        <f>+C100</f>
        <v>-7909234.0999997705</v>
      </c>
      <c r="D99" s="87">
        <f>+D100</f>
        <v>68744364.449999437</v>
      </c>
    </row>
    <row r="100" spans="1:4" ht="11.25" customHeight="1" x14ac:dyDescent="0.3">
      <c r="A100" s="3">
        <v>5120</v>
      </c>
      <c r="B100" s="1" t="s">
        <v>301</v>
      </c>
      <c r="C100" s="89">
        <v>-7909234.0999997705</v>
      </c>
      <c r="D100" s="88">
        <v>68744364.449999437</v>
      </c>
    </row>
    <row r="101" spans="1:4" ht="9.75" customHeight="1" x14ac:dyDescent="0.3">
      <c r="A101" s="3"/>
      <c r="B101" s="7" t="s">
        <v>468</v>
      </c>
      <c r="C101" s="87">
        <f>C103+C106+C112+C114+C116+C124+C134</f>
        <v>19999734.760000002</v>
      </c>
      <c r="D101" s="87">
        <f>D103+D106+D112+D114+D116+D124+D134</f>
        <v>7544173.9100000001</v>
      </c>
    </row>
    <row r="102" spans="1:4" ht="9.75" customHeight="1" x14ac:dyDescent="0.3">
      <c r="A102" s="6">
        <v>4300</v>
      </c>
      <c r="B102" s="7" t="s">
        <v>132</v>
      </c>
      <c r="C102" s="89">
        <v>0</v>
      </c>
      <c r="D102" s="88">
        <v>5234275.3600000003</v>
      </c>
    </row>
    <row r="103" spans="1:4" ht="9.75" customHeight="1" x14ac:dyDescent="0.3">
      <c r="A103" s="6">
        <v>4310</v>
      </c>
      <c r="B103" s="7" t="s">
        <v>133</v>
      </c>
      <c r="C103" s="87">
        <f>SUM(C104:C105)</f>
        <v>0</v>
      </c>
      <c r="D103" s="87">
        <f>SUM(D104:D105)</f>
        <v>0</v>
      </c>
    </row>
    <row r="104" spans="1:4" ht="9.75" customHeight="1" x14ac:dyDescent="0.3">
      <c r="A104" s="3">
        <v>4311</v>
      </c>
      <c r="B104" s="10" t="s">
        <v>134</v>
      </c>
      <c r="C104" s="89">
        <v>0</v>
      </c>
      <c r="D104" s="89">
        <v>0</v>
      </c>
    </row>
    <row r="105" spans="1:4" ht="9.75" customHeight="1" x14ac:dyDescent="0.3">
      <c r="A105" s="3">
        <v>4319</v>
      </c>
      <c r="B105" s="10" t="s">
        <v>135</v>
      </c>
      <c r="C105" s="89">
        <v>0</v>
      </c>
      <c r="D105" s="89">
        <v>0</v>
      </c>
    </row>
    <row r="106" spans="1:4" ht="9.75" customHeight="1" x14ac:dyDescent="0.3">
      <c r="A106" s="6">
        <v>4320</v>
      </c>
      <c r="B106" s="7" t="s">
        <v>136</v>
      </c>
      <c r="C106" s="87">
        <f>SUM(C107:C111)</f>
        <v>9734.76</v>
      </c>
      <c r="D106" s="87">
        <f>SUM(D107:D111)</f>
        <v>24275.360000000001</v>
      </c>
    </row>
    <row r="107" spans="1:4" ht="9.75" customHeight="1" x14ac:dyDescent="0.3">
      <c r="A107" s="3">
        <v>4321</v>
      </c>
      <c r="B107" s="10" t="s">
        <v>137</v>
      </c>
      <c r="C107" s="89">
        <v>0</v>
      </c>
      <c r="D107" s="88">
        <v>0</v>
      </c>
    </row>
    <row r="108" spans="1:4" ht="9.75" customHeight="1" x14ac:dyDescent="0.3">
      <c r="A108" s="3">
        <v>4322</v>
      </c>
      <c r="B108" s="10" t="s">
        <v>138</v>
      </c>
      <c r="C108" s="89">
        <v>0</v>
      </c>
      <c r="D108" s="88">
        <v>0</v>
      </c>
    </row>
    <row r="109" spans="1:4" ht="9.75" customHeight="1" x14ac:dyDescent="0.3">
      <c r="A109" s="3">
        <v>4323</v>
      </c>
      <c r="B109" s="10" t="s">
        <v>139</v>
      </c>
      <c r="C109" s="89">
        <v>0</v>
      </c>
      <c r="D109" s="88">
        <v>0</v>
      </c>
    </row>
    <row r="110" spans="1:4" ht="9.75" customHeight="1" x14ac:dyDescent="0.3">
      <c r="A110" s="3">
        <v>4324</v>
      </c>
      <c r="B110" s="10" t="s">
        <v>140</v>
      </c>
      <c r="C110" s="89">
        <v>0</v>
      </c>
      <c r="D110" s="88">
        <v>0</v>
      </c>
    </row>
    <row r="111" spans="1:4" ht="9.75" customHeight="1" x14ac:dyDescent="0.3">
      <c r="A111" s="3">
        <v>4325</v>
      </c>
      <c r="B111" s="10" t="s">
        <v>141</v>
      </c>
      <c r="C111" s="89">
        <v>9734.76</v>
      </c>
      <c r="D111" s="88">
        <v>24275.360000000001</v>
      </c>
    </row>
    <row r="112" spans="1:4" ht="9.75" customHeight="1" x14ac:dyDescent="0.3">
      <c r="A112" s="6">
        <v>4330</v>
      </c>
      <c r="B112" s="7" t="s">
        <v>142</v>
      </c>
      <c r="C112" s="87">
        <v>0</v>
      </c>
      <c r="D112" s="90">
        <v>0</v>
      </c>
    </row>
    <row r="113" spans="1:4" ht="9.75" customHeight="1" x14ac:dyDescent="0.3">
      <c r="A113" s="3">
        <v>4331</v>
      </c>
      <c r="B113" s="10" t="s">
        <v>142</v>
      </c>
      <c r="C113" s="89">
        <v>0</v>
      </c>
      <c r="D113" s="89">
        <v>0</v>
      </c>
    </row>
    <row r="114" spans="1:4" ht="9.75" customHeight="1" x14ac:dyDescent="0.3">
      <c r="A114" s="6">
        <v>4340</v>
      </c>
      <c r="B114" s="7" t="s">
        <v>143</v>
      </c>
      <c r="C114" s="87">
        <f>C115</f>
        <v>19990000</v>
      </c>
      <c r="D114" s="87">
        <f>D115</f>
        <v>5210000</v>
      </c>
    </row>
    <row r="115" spans="1:4" ht="9.75" customHeight="1" x14ac:dyDescent="0.3">
      <c r="A115" s="3">
        <v>4341</v>
      </c>
      <c r="B115" s="10" t="s">
        <v>143</v>
      </c>
      <c r="C115" s="89">
        <v>19990000</v>
      </c>
      <c r="D115" s="88">
        <v>5210000</v>
      </c>
    </row>
    <row r="116" spans="1:4" ht="9.75" customHeight="1" x14ac:dyDescent="0.3">
      <c r="A116" s="6">
        <v>4390</v>
      </c>
      <c r="B116" s="7" t="s">
        <v>144</v>
      </c>
      <c r="C116" s="88">
        <f>SUM(C117:C123)</f>
        <v>0</v>
      </c>
      <c r="D116" s="88">
        <f>SUM(D117:D123)</f>
        <v>0</v>
      </c>
    </row>
    <row r="117" spans="1:4" ht="9.75" customHeight="1" x14ac:dyDescent="0.3">
      <c r="A117" s="3">
        <v>4392</v>
      </c>
      <c r="B117" s="10" t="s">
        <v>145</v>
      </c>
      <c r="C117" s="89">
        <v>0</v>
      </c>
      <c r="D117" s="89">
        <v>0</v>
      </c>
    </row>
    <row r="118" spans="1:4" ht="9.75" customHeight="1" x14ac:dyDescent="0.3">
      <c r="A118" s="3">
        <v>4393</v>
      </c>
      <c r="B118" s="10" t="s">
        <v>146</v>
      </c>
      <c r="C118" s="89">
        <v>0</v>
      </c>
      <c r="D118" s="89">
        <v>0</v>
      </c>
    </row>
    <row r="119" spans="1:4" ht="9.75" customHeight="1" x14ac:dyDescent="0.3">
      <c r="A119" s="3">
        <v>4394</v>
      </c>
      <c r="B119" s="10" t="s">
        <v>147</v>
      </c>
      <c r="C119" s="89">
        <v>0</v>
      </c>
      <c r="D119" s="89">
        <v>0</v>
      </c>
    </row>
    <row r="120" spans="1:4" ht="9.75" customHeight="1" x14ac:dyDescent="0.3">
      <c r="A120" s="3">
        <v>4395</v>
      </c>
      <c r="B120" s="10" t="s">
        <v>148</v>
      </c>
      <c r="C120" s="89">
        <v>0</v>
      </c>
      <c r="D120" s="89">
        <v>0</v>
      </c>
    </row>
    <row r="121" spans="1:4" ht="9.75" customHeight="1" x14ac:dyDescent="0.3">
      <c r="A121" s="3">
        <v>4396</v>
      </c>
      <c r="B121" s="10" t="s">
        <v>149</v>
      </c>
      <c r="C121" s="89">
        <v>0</v>
      </c>
      <c r="D121" s="89">
        <v>0</v>
      </c>
    </row>
    <row r="122" spans="1:4" ht="9.75" customHeight="1" x14ac:dyDescent="0.3">
      <c r="A122" s="3">
        <v>4397</v>
      </c>
      <c r="B122" s="10" t="s">
        <v>150</v>
      </c>
      <c r="C122" s="89">
        <v>0</v>
      </c>
      <c r="D122" s="89">
        <v>0</v>
      </c>
    </row>
    <row r="123" spans="1:4" ht="9.75" customHeight="1" x14ac:dyDescent="0.3">
      <c r="A123" s="3">
        <v>4399</v>
      </c>
      <c r="B123" s="10" t="s">
        <v>144</v>
      </c>
      <c r="C123" s="89">
        <v>0</v>
      </c>
      <c r="D123" s="89">
        <v>0</v>
      </c>
    </row>
    <row r="124" spans="1:4" ht="11.25" customHeight="1" x14ac:dyDescent="0.3">
      <c r="A124" s="6">
        <v>1120</v>
      </c>
      <c r="B124" s="9" t="s">
        <v>469</v>
      </c>
      <c r="C124" s="87">
        <f>+SUM(C125:C133)</f>
        <v>0</v>
      </c>
      <c r="D124" s="87">
        <f>+SUM(D125:D133)</f>
        <v>2309898.5499999998</v>
      </c>
    </row>
    <row r="125" spans="1:4" ht="11.25" customHeight="1" x14ac:dyDescent="0.3">
      <c r="A125" s="3">
        <v>1124</v>
      </c>
      <c r="B125" s="1" t="s">
        <v>470</v>
      </c>
      <c r="C125" s="89">
        <v>0</v>
      </c>
      <c r="D125" s="89">
        <v>0</v>
      </c>
    </row>
    <row r="126" spans="1:4" ht="11.25" customHeight="1" x14ac:dyDescent="0.3">
      <c r="A126" s="3">
        <v>1124</v>
      </c>
      <c r="B126" s="1" t="s">
        <v>471</v>
      </c>
      <c r="C126" s="89">
        <v>0</v>
      </c>
      <c r="D126" s="89">
        <v>0</v>
      </c>
    </row>
    <row r="127" spans="1:4" ht="11.25" customHeight="1" x14ac:dyDescent="0.3">
      <c r="A127" s="3">
        <v>1124</v>
      </c>
      <c r="B127" s="1" t="s">
        <v>472</v>
      </c>
      <c r="C127" s="89">
        <v>0</v>
      </c>
      <c r="D127" s="89">
        <v>0</v>
      </c>
    </row>
    <row r="128" spans="1:4" ht="11.25" customHeight="1" x14ac:dyDescent="0.3">
      <c r="A128" s="3">
        <v>1124</v>
      </c>
      <c r="B128" s="1" t="s">
        <v>473</v>
      </c>
      <c r="C128" s="89">
        <v>0</v>
      </c>
      <c r="D128" s="89">
        <v>0</v>
      </c>
    </row>
    <row r="129" spans="1:4" ht="11.25" customHeight="1" x14ac:dyDescent="0.3">
      <c r="A129" s="3">
        <v>1124</v>
      </c>
      <c r="B129" s="1" t="s">
        <v>474</v>
      </c>
      <c r="C129" s="89">
        <v>0</v>
      </c>
      <c r="D129" s="89">
        <v>0</v>
      </c>
    </row>
    <row r="130" spans="1:4" ht="11.25" customHeight="1" x14ac:dyDescent="0.3">
      <c r="A130" s="3">
        <v>1124</v>
      </c>
      <c r="B130" s="1" t="s">
        <v>475</v>
      </c>
      <c r="C130" s="89">
        <v>0</v>
      </c>
      <c r="D130" s="88">
        <v>2309898.5499999998</v>
      </c>
    </row>
    <row r="131" spans="1:4" ht="11.25" customHeight="1" x14ac:dyDescent="0.3">
      <c r="A131" s="3">
        <v>1122</v>
      </c>
      <c r="B131" s="1" t="s">
        <v>476</v>
      </c>
      <c r="C131" s="89">
        <v>0</v>
      </c>
      <c r="D131" s="89">
        <v>0</v>
      </c>
    </row>
    <row r="132" spans="1:4" ht="11.25" customHeight="1" x14ac:dyDescent="0.3">
      <c r="A132" s="3">
        <v>1122</v>
      </c>
      <c r="B132" s="1" t="s">
        <v>477</v>
      </c>
      <c r="C132" s="89">
        <v>0</v>
      </c>
      <c r="D132" s="89">
        <v>0</v>
      </c>
    </row>
    <row r="133" spans="1:4" ht="11.25" customHeight="1" x14ac:dyDescent="0.3">
      <c r="A133" s="3">
        <v>1122</v>
      </c>
      <c r="B133" s="1" t="s">
        <v>478</v>
      </c>
      <c r="C133" s="89">
        <v>0</v>
      </c>
      <c r="D133" s="89">
        <v>0</v>
      </c>
    </row>
    <row r="134" spans="1:4" ht="11.25" customHeight="1" x14ac:dyDescent="0.3">
      <c r="A134" s="6">
        <v>5120</v>
      </c>
      <c r="B134" s="9" t="s">
        <v>301</v>
      </c>
      <c r="C134" s="87">
        <f>+C135</f>
        <v>0</v>
      </c>
      <c r="D134" s="87">
        <f>+D135</f>
        <v>0</v>
      </c>
    </row>
    <row r="135" spans="1:4" ht="11.25" customHeight="1" x14ac:dyDescent="0.3">
      <c r="A135" s="3">
        <v>5120</v>
      </c>
      <c r="B135" s="1" t="s">
        <v>301</v>
      </c>
      <c r="C135" s="89">
        <v>0</v>
      </c>
      <c r="D135" s="89">
        <v>0</v>
      </c>
    </row>
    <row r="136" spans="1:4" ht="11.25" customHeight="1" x14ac:dyDescent="0.3">
      <c r="A136" s="6">
        <v>4150</v>
      </c>
      <c r="B136" s="9" t="s">
        <v>100</v>
      </c>
      <c r="C136" s="90">
        <v>0</v>
      </c>
      <c r="D136" s="90">
        <v>0</v>
      </c>
    </row>
    <row r="137" spans="1:4" ht="11.25" customHeight="1" x14ac:dyDescent="0.3">
      <c r="A137" s="3">
        <v>4151</v>
      </c>
      <c r="B137" s="1" t="s">
        <v>479</v>
      </c>
      <c r="C137" s="89">
        <v>0</v>
      </c>
      <c r="D137" s="89">
        <v>0</v>
      </c>
    </row>
    <row r="138" spans="1:4" ht="11.25" customHeight="1" x14ac:dyDescent="0.3">
      <c r="A138" s="3"/>
      <c r="B138" s="11" t="s">
        <v>480</v>
      </c>
      <c r="C138" s="87">
        <f>C48+C49-C101</f>
        <v>2180448040.9000177</v>
      </c>
      <c r="D138" s="87">
        <f>D48+D49-D101</f>
        <v>2340795526.6400118</v>
      </c>
    </row>
    <row r="139" spans="1:4" ht="9" customHeight="1" x14ac:dyDescent="0.3">
      <c r="A139" s="2"/>
      <c r="B139" s="2"/>
      <c r="C139" s="75"/>
      <c r="D139" s="2"/>
    </row>
    <row r="140" spans="1:4" ht="9.75" customHeight="1" x14ac:dyDescent="0.3">
      <c r="A140" s="2"/>
      <c r="B140" s="2" t="s">
        <v>65</v>
      </c>
      <c r="C140" s="75"/>
      <c r="D140" s="2"/>
    </row>
    <row r="141" spans="1:4" ht="15" customHeight="1" x14ac:dyDescent="0.3">
      <c r="C141" s="77"/>
    </row>
    <row r="142" spans="1:4" ht="15" customHeight="1" x14ac:dyDescent="0.3">
      <c r="C142" s="75"/>
      <c r="D142" s="86"/>
    </row>
    <row r="143" spans="1:4" ht="15" customHeight="1" x14ac:dyDescent="0.3">
      <c r="C143" s="75"/>
      <c r="D143" s="75"/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" footer="0"/>
  <pageSetup paperSize="9" scale="70" fitToHeight="0" orientation="portrait" r:id="rId1"/>
  <rowBreaks count="1" manualBreakCount="1">
    <brk id="8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showGridLines="0" workbookViewId="0">
      <selection sqref="A1:C23"/>
    </sheetView>
  </sheetViews>
  <sheetFormatPr baseColWidth="10" defaultColWidth="14.44140625" defaultRowHeight="15" customHeight="1" x14ac:dyDescent="0.3"/>
  <cols>
    <col min="1" max="1" width="4" customWidth="1"/>
    <col min="2" max="2" width="63.109375" customWidth="1"/>
    <col min="3" max="3" width="17.88671875" customWidth="1"/>
    <col min="4" max="26" width="11.44140625" customWidth="1"/>
  </cols>
  <sheetData>
    <row r="1" spans="1:6" ht="11.25" customHeight="1" x14ac:dyDescent="0.3">
      <c r="A1" s="103" t="str">
        <f>ESF!A1</f>
        <v>Municipio de León</v>
      </c>
      <c r="B1" s="109"/>
      <c r="C1" s="110"/>
    </row>
    <row r="2" spans="1:6" ht="11.25" customHeight="1" x14ac:dyDescent="0.3">
      <c r="A2" s="105" t="s">
        <v>481</v>
      </c>
      <c r="B2" s="108"/>
      <c r="C2" s="111"/>
    </row>
    <row r="3" spans="1:6" ht="11.25" customHeight="1" x14ac:dyDescent="0.3">
      <c r="A3" s="105" t="str">
        <f>ESF!A3</f>
        <v>Del 01 de Enero al 31 de Diciembre de 2025</v>
      </c>
      <c r="B3" s="108"/>
      <c r="C3" s="111"/>
    </row>
    <row r="4" spans="1:6" ht="9.75" customHeight="1" x14ac:dyDescent="0.3">
      <c r="A4" s="112" t="s">
        <v>482</v>
      </c>
      <c r="B4" s="113"/>
      <c r="C4" s="114"/>
    </row>
    <row r="5" spans="1:6" ht="9.75" customHeight="1" x14ac:dyDescent="0.3">
      <c r="A5" s="115" t="s">
        <v>483</v>
      </c>
      <c r="B5" s="116"/>
      <c r="C5" s="12">
        <v>2025</v>
      </c>
    </row>
    <row r="6" spans="1:6" ht="9.75" customHeight="1" x14ac:dyDescent="0.3">
      <c r="A6" s="13" t="s">
        <v>484</v>
      </c>
      <c r="B6" s="13"/>
      <c r="C6" s="84">
        <v>9585428903.1800022</v>
      </c>
    </row>
    <row r="7" spans="1:6" ht="7.5" customHeight="1" x14ac:dyDescent="0.3">
      <c r="A7" s="1"/>
      <c r="B7" s="14"/>
      <c r="C7" s="91"/>
    </row>
    <row r="8" spans="1:6" ht="9.75" customHeight="1" x14ac:dyDescent="0.3">
      <c r="A8" s="45" t="s">
        <v>485</v>
      </c>
      <c r="B8" s="45"/>
      <c r="C8" s="82">
        <f>SUM(C9:C14)</f>
        <v>35884592.039999999</v>
      </c>
    </row>
    <row r="9" spans="1:6" ht="9.75" customHeight="1" x14ac:dyDescent="0.3">
      <c r="A9" s="46" t="s">
        <v>486</v>
      </c>
      <c r="B9" s="15" t="s">
        <v>133</v>
      </c>
      <c r="C9" s="80">
        <v>0</v>
      </c>
    </row>
    <row r="10" spans="1:6" ht="9.75" customHeight="1" x14ac:dyDescent="0.3">
      <c r="A10" s="47" t="s">
        <v>487</v>
      </c>
      <c r="B10" s="16" t="s">
        <v>488</v>
      </c>
      <c r="C10" s="80">
        <v>9734.76</v>
      </c>
      <c r="D10" s="77"/>
      <c r="E10" s="77"/>
      <c r="F10" s="77"/>
    </row>
    <row r="11" spans="1:6" ht="9.75" customHeight="1" x14ac:dyDescent="0.3">
      <c r="A11" s="47" t="s">
        <v>489</v>
      </c>
      <c r="B11" s="16" t="s">
        <v>142</v>
      </c>
      <c r="C11" s="80">
        <v>0</v>
      </c>
      <c r="D11" s="77"/>
      <c r="E11" s="77"/>
      <c r="F11" s="77"/>
    </row>
    <row r="12" spans="1:6" ht="9.75" customHeight="1" x14ac:dyDescent="0.3">
      <c r="A12" s="47" t="s">
        <v>490</v>
      </c>
      <c r="B12" s="16" t="s">
        <v>143</v>
      </c>
      <c r="C12" s="80">
        <v>19990000</v>
      </c>
      <c r="D12" s="77"/>
      <c r="E12" s="77"/>
      <c r="F12" s="77"/>
    </row>
    <row r="13" spans="1:6" ht="9.75" customHeight="1" x14ac:dyDescent="0.3">
      <c r="A13" s="47" t="s">
        <v>491</v>
      </c>
      <c r="B13" s="16" t="s">
        <v>144</v>
      </c>
      <c r="C13" s="80">
        <v>15884857.279999999</v>
      </c>
      <c r="D13" s="77"/>
      <c r="E13" s="77"/>
      <c r="F13" s="77"/>
    </row>
    <row r="14" spans="1:6" ht="9.75" customHeight="1" x14ac:dyDescent="0.3">
      <c r="A14" s="48" t="s">
        <v>492</v>
      </c>
      <c r="B14" s="17" t="s">
        <v>493</v>
      </c>
      <c r="C14" s="80">
        <v>0</v>
      </c>
      <c r="D14" s="77"/>
      <c r="E14" s="77"/>
      <c r="F14" s="77"/>
    </row>
    <row r="15" spans="1:6" ht="7.5" customHeight="1" x14ac:dyDescent="0.3">
      <c r="A15" s="1"/>
      <c r="B15" s="18"/>
      <c r="C15" s="81"/>
      <c r="D15" s="77"/>
      <c r="E15" s="77"/>
      <c r="F15" s="77"/>
    </row>
    <row r="16" spans="1:6" ht="9.75" customHeight="1" x14ac:dyDescent="0.3">
      <c r="A16" s="45" t="s">
        <v>494</v>
      </c>
      <c r="B16" s="14"/>
      <c r="C16" s="82">
        <f>SUM(C17:C19)</f>
        <v>0</v>
      </c>
      <c r="D16" s="77"/>
      <c r="E16" s="77"/>
      <c r="F16" s="77"/>
    </row>
    <row r="17" spans="1:6" ht="9.75" customHeight="1" x14ac:dyDescent="0.3">
      <c r="A17" s="49">
        <v>3.1</v>
      </c>
      <c r="B17" s="16" t="s">
        <v>495</v>
      </c>
      <c r="C17" s="80">
        <v>0</v>
      </c>
      <c r="D17" s="77"/>
      <c r="E17" s="77"/>
      <c r="F17" s="77"/>
    </row>
    <row r="18" spans="1:6" ht="9.75" customHeight="1" x14ac:dyDescent="0.3">
      <c r="A18" s="50">
        <v>3.2</v>
      </c>
      <c r="B18" s="16" t="s">
        <v>496</v>
      </c>
      <c r="C18" s="80">
        <v>0</v>
      </c>
      <c r="D18" s="77"/>
      <c r="E18" s="77"/>
      <c r="F18" s="77"/>
    </row>
    <row r="19" spans="1:6" ht="9.75" customHeight="1" x14ac:dyDescent="0.3">
      <c r="A19" s="50">
        <v>3.3</v>
      </c>
      <c r="B19" s="17" t="s">
        <v>497</v>
      </c>
      <c r="C19" s="80">
        <v>0</v>
      </c>
      <c r="D19" s="77"/>
      <c r="E19" s="77"/>
      <c r="F19" s="77"/>
    </row>
    <row r="20" spans="1:6" ht="7.5" customHeight="1" x14ac:dyDescent="0.3">
      <c r="A20" s="1"/>
      <c r="B20" s="17"/>
      <c r="C20" s="83"/>
      <c r="D20" s="77"/>
      <c r="E20" s="77"/>
      <c r="F20" s="77"/>
    </row>
    <row r="21" spans="1:6" ht="9.75" customHeight="1" x14ac:dyDescent="0.3">
      <c r="A21" s="19" t="s">
        <v>498</v>
      </c>
      <c r="B21" s="19"/>
      <c r="C21" s="84">
        <f>C6+C8-C16</f>
        <v>9621313495.2200031</v>
      </c>
      <c r="D21" s="77"/>
      <c r="E21" s="77"/>
      <c r="F21" s="77"/>
    </row>
    <row r="22" spans="1:6" ht="9.75" customHeight="1" x14ac:dyDescent="0.3">
      <c r="A22" s="1"/>
      <c r="B22" s="1"/>
      <c r="C22" s="74"/>
      <c r="D22" s="77"/>
      <c r="E22" s="77"/>
      <c r="F22" s="77"/>
    </row>
    <row r="23" spans="1:6" s="143" customFormat="1" ht="21.6" customHeight="1" x14ac:dyDescent="0.3">
      <c r="A23" s="140"/>
      <c r="B23" s="141" t="s">
        <v>65</v>
      </c>
      <c r="C23" s="141"/>
      <c r="D23" s="142"/>
      <c r="E23" s="142"/>
      <c r="F23" s="142"/>
    </row>
    <row r="24" spans="1:6" ht="15" customHeight="1" x14ac:dyDescent="0.3">
      <c r="C24" s="77"/>
      <c r="D24" s="77"/>
      <c r="E24" s="77"/>
      <c r="F24" s="77"/>
    </row>
    <row r="25" spans="1:6" ht="15" customHeight="1" x14ac:dyDescent="0.3">
      <c r="C25" s="77"/>
      <c r="D25" s="77"/>
      <c r="E25" s="77"/>
      <c r="F25" s="77"/>
    </row>
    <row r="26" spans="1:6" ht="15" customHeight="1" x14ac:dyDescent="0.3">
      <c r="C26" s="77"/>
      <c r="D26" s="77"/>
      <c r="E26" s="77"/>
      <c r="F26" s="77"/>
    </row>
    <row r="27" spans="1:6" ht="15" customHeight="1" x14ac:dyDescent="0.3">
      <c r="C27" s="77"/>
      <c r="D27" s="77"/>
      <c r="E27" s="77"/>
      <c r="F27" s="77"/>
    </row>
    <row r="28" spans="1:6" ht="15" customHeight="1" x14ac:dyDescent="0.3">
      <c r="C28" s="77"/>
      <c r="D28" s="77"/>
      <c r="E28" s="77"/>
      <c r="F28" s="77"/>
    </row>
    <row r="29" spans="1:6" ht="15" customHeight="1" x14ac:dyDescent="0.3">
      <c r="C29" s="77"/>
      <c r="D29" s="77"/>
      <c r="E29" s="77"/>
      <c r="F29" s="77"/>
    </row>
    <row r="30" spans="1:6" ht="15" customHeight="1" x14ac:dyDescent="0.3">
      <c r="C30" s="77"/>
      <c r="D30" s="77"/>
      <c r="E30" s="77"/>
      <c r="F30" s="77"/>
    </row>
    <row r="31" spans="1:6" ht="15" customHeight="1" x14ac:dyDescent="0.3">
      <c r="C31" s="77"/>
      <c r="D31" s="77"/>
      <c r="E31" s="77"/>
      <c r="F31" s="77"/>
    </row>
    <row r="32" spans="1:6" ht="15" customHeight="1" x14ac:dyDescent="0.3">
      <c r="C32" s="77"/>
      <c r="D32" s="77"/>
      <c r="E32" s="77"/>
      <c r="F32" s="77"/>
    </row>
    <row r="33" spans="3:6" ht="15" customHeight="1" x14ac:dyDescent="0.3">
      <c r="C33" s="77"/>
      <c r="D33" s="77"/>
      <c r="E33" s="77"/>
      <c r="F33" s="77"/>
    </row>
    <row r="34" spans="3:6" ht="15" customHeight="1" x14ac:dyDescent="0.3">
      <c r="C34" s="77"/>
      <c r="D34" s="77"/>
      <c r="E34" s="77"/>
      <c r="F34" s="77"/>
    </row>
    <row r="35" spans="3:6" ht="15" customHeight="1" x14ac:dyDescent="0.3">
      <c r="C35" s="77"/>
      <c r="D35" s="77"/>
      <c r="E35" s="77"/>
      <c r="F35" s="77"/>
    </row>
  </sheetData>
  <mergeCells count="6">
    <mergeCell ref="B23:C23"/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showGridLines="0" workbookViewId="0">
      <selection sqref="A1:C42"/>
    </sheetView>
  </sheetViews>
  <sheetFormatPr baseColWidth="10" defaultColWidth="14.44140625" defaultRowHeight="15" customHeight="1" x14ac:dyDescent="0.3"/>
  <cols>
    <col min="1" max="1" width="3.88671875" customWidth="1"/>
    <col min="2" max="2" width="62.109375" customWidth="1"/>
    <col min="3" max="3" width="17.88671875" customWidth="1"/>
    <col min="4" max="26" width="11.44140625" customWidth="1"/>
  </cols>
  <sheetData>
    <row r="1" spans="1:6" ht="11.25" customHeight="1" x14ac:dyDescent="0.3">
      <c r="A1" s="117" t="str">
        <f>ESF!A1</f>
        <v>Municipio de León</v>
      </c>
      <c r="B1" s="109"/>
      <c r="C1" s="110"/>
    </row>
    <row r="2" spans="1:6" ht="11.25" customHeight="1" x14ac:dyDescent="0.3">
      <c r="A2" s="118" t="s">
        <v>499</v>
      </c>
      <c r="B2" s="108"/>
      <c r="C2" s="111"/>
    </row>
    <row r="3" spans="1:6" ht="11.25" customHeight="1" x14ac:dyDescent="0.3">
      <c r="A3" s="118" t="str">
        <f>ESF!A3</f>
        <v>Del 01 de Enero al 31 de Diciembre de 2025</v>
      </c>
      <c r="B3" s="108"/>
      <c r="C3" s="111"/>
    </row>
    <row r="4" spans="1:6" ht="9.75" customHeight="1" x14ac:dyDescent="0.3">
      <c r="A4" s="112" t="s">
        <v>482</v>
      </c>
      <c r="B4" s="113"/>
      <c r="C4" s="114"/>
    </row>
    <row r="5" spans="1:6" ht="11.25" customHeight="1" x14ac:dyDescent="0.3">
      <c r="A5" s="115" t="s">
        <v>483</v>
      </c>
      <c r="B5" s="116"/>
      <c r="C5" s="12">
        <v>2025</v>
      </c>
    </row>
    <row r="6" spans="1:6" ht="9.75" customHeight="1" x14ac:dyDescent="0.3">
      <c r="A6" s="51" t="s">
        <v>500</v>
      </c>
      <c r="B6" s="13"/>
      <c r="C6" s="93">
        <v>9670483636.3600006</v>
      </c>
    </row>
    <row r="7" spans="1:6" ht="7.5" customHeight="1" x14ac:dyDescent="0.3">
      <c r="A7" s="20"/>
      <c r="B7" s="14"/>
      <c r="C7" s="91"/>
    </row>
    <row r="8" spans="1:6" ht="9.75" customHeight="1" x14ac:dyDescent="0.3">
      <c r="A8" s="45" t="s">
        <v>501</v>
      </c>
      <c r="B8" s="21"/>
      <c r="C8" s="82">
        <f>SUM(C9:C29)</f>
        <v>2265873851.6399999</v>
      </c>
    </row>
    <row r="9" spans="1:6" ht="9.75" customHeight="1" x14ac:dyDescent="0.3">
      <c r="A9" s="52">
        <v>2.1</v>
      </c>
      <c r="B9" s="22" t="s">
        <v>163</v>
      </c>
      <c r="C9" s="76">
        <v>1848732</v>
      </c>
    </row>
    <row r="10" spans="1:6" ht="9.75" customHeight="1" x14ac:dyDescent="0.3">
      <c r="A10" s="52">
        <v>2.2000000000000002</v>
      </c>
      <c r="B10" s="22" t="s">
        <v>160</v>
      </c>
      <c r="C10" s="76">
        <v>73322214.559999973</v>
      </c>
      <c r="D10" s="77"/>
      <c r="E10" s="77"/>
      <c r="F10" s="77"/>
    </row>
    <row r="11" spans="1:6" ht="9.75" customHeight="1" x14ac:dyDescent="0.3">
      <c r="A11" s="53">
        <v>2.2999999999999998</v>
      </c>
      <c r="B11" s="23" t="s">
        <v>325</v>
      </c>
      <c r="C11" s="76">
        <v>33698528.140000008</v>
      </c>
      <c r="D11" s="77"/>
      <c r="E11" s="77"/>
      <c r="F11" s="77"/>
    </row>
    <row r="12" spans="1:6" ht="9.75" customHeight="1" x14ac:dyDescent="0.3">
      <c r="A12" s="53">
        <v>2.4</v>
      </c>
      <c r="B12" s="23" t="s">
        <v>326</v>
      </c>
      <c r="C12" s="76">
        <v>12816163.779999999</v>
      </c>
      <c r="D12" s="77"/>
      <c r="E12" s="77"/>
      <c r="F12" s="77"/>
    </row>
    <row r="13" spans="1:6" ht="9.75" customHeight="1" x14ac:dyDescent="0.3">
      <c r="A13" s="53">
        <v>2.5</v>
      </c>
      <c r="B13" s="23" t="s">
        <v>327</v>
      </c>
      <c r="C13" s="76">
        <v>8978713.5700000003</v>
      </c>
      <c r="D13" s="77"/>
      <c r="E13" s="77"/>
      <c r="F13" s="77"/>
    </row>
    <row r="14" spans="1:6" ht="9.75" customHeight="1" x14ac:dyDescent="0.3">
      <c r="A14" s="53">
        <v>2.6</v>
      </c>
      <c r="B14" s="23" t="s">
        <v>328</v>
      </c>
      <c r="C14" s="76">
        <v>111995332.78</v>
      </c>
      <c r="D14" s="77"/>
      <c r="E14" s="77"/>
      <c r="F14" s="77"/>
    </row>
    <row r="15" spans="1:6" ht="9.75" customHeight="1" x14ac:dyDescent="0.3">
      <c r="A15" s="53">
        <v>2.7</v>
      </c>
      <c r="B15" s="23" t="s">
        <v>329</v>
      </c>
      <c r="C15" s="76">
        <v>222111</v>
      </c>
      <c r="D15" s="77"/>
      <c r="E15" s="77"/>
      <c r="F15" s="77"/>
    </row>
    <row r="16" spans="1:6" ht="9.75" customHeight="1" x14ac:dyDescent="0.3">
      <c r="A16" s="53">
        <v>2.8</v>
      </c>
      <c r="B16" s="23" t="s">
        <v>330</v>
      </c>
      <c r="C16" s="76">
        <v>35143635.490000002</v>
      </c>
      <c r="D16" s="77"/>
      <c r="E16" s="77"/>
      <c r="F16" s="77"/>
    </row>
    <row r="17" spans="1:6" ht="9.75" customHeight="1" x14ac:dyDescent="0.3">
      <c r="A17" s="53">
        <v>2.9</v>
      </c>
      <c r="B17" s="23" t="s">
        <v>332</v>
      </c>
      <c r="C17" s="76">
        <v>0</v>
      </c>
      <c r="D17" s="77"/>
      <c r="E17" s="77"/>
      <c r="F17" s="77"/>
    </row>
    <row r="18" spans="1:6" ht="9.75" customHeight="1" x14ac:dyDescent="0.3">
      <c r="A18" s="53" t="s">
        <v>502</v>
      </c>
      <c r="B18" s="23" t="s">
        <v>503</v>
      </c>
      <c r="C18" s="76">
        <v>142239000</v>
      </c>
      <c r="D18" s="77"/>
      <c r="E18" s="77"/>
      <c r="F18" s="77"/>
    </row>
    <row r="19" spans="1:6" ht="9.75" customHeight="1" x14ac:dyDescent="0.3">
      <c r="A19" s="53" t="s">
        <v>504</v>
      </c>
      <c r="B19" s="23" t="s">
        <v>338</v>
      </c>
      <c r="C19" s="76">
        <v>8169220.8000000007</v>
      </c>
      <c r="D19" s="77"/>
      <c r="E19" s="77"/>
      <c r="F19" s="77"/>
    </row>
    <row r="20" spans="1:6" ht="9.75" customHeight="1" x14ac:dyDescent="0.3">
      <c r="A20" s="53" t="s">
        <v>505</v>
      </c>
      <c r="B20" s="23" t="s">
        <v>506</v>
      </c>
      <c r="C20" s="76">
        <v>976570559.27999985</v>
      </c>
      <c r="D20" s="77"/>
      <c r="E20" s="77"/>
      <c r="F20" s="77"/>
    </row>
    <row r="21" spans="1:6" ht="9.75" customHeight="1" x14ac:dyDescent="0.3">
      <c r="A21" s="53" t="s">
        <v>507</v>
      </c>
      <c r="B21" s="23" t="s">
        <v>508</v>
      </c>
      <c r="C21" s="76">
        <v>717287915.67999995</v>
      </c>
      <c r="D21" s="77"/>
      <c r="E21" s="77"/>
      <c r="F21" s="77"/>
    </row>
    <row r="22" spans="1:6" ht="9.75" customHeight="1" x14ac:dyDescent="0.3">
      <c r="A22" s="53" t="s">
        <v>509</v>
      </c>
      <c r="B22" s="23" t="s">
        <v>510</v>
      </c>
      <c r="C22" s="76">
        <v>0</v>
      </c>
      <c r="D22" s="77"/>
      <c r="E22" s="77"/>
      <c r="F22" s="77"/>
    </row>
    <row r="23" spans="1:6" ht="9.75" customHeight="1" x14ac:dyDescent="0.3">
      <c r="A23" s="53" t="s">
        <v>511</v>
      </c>
      <c r="B23" s="23" t="s">
        <v>512</v>
      </c>
      <c r="C23" s="76">
        <v>0</v>
      </c>
      <c r="D23" s="77"/>
      <c r="E23" s="77"/>
      <c r="F23" s="77"/>
    </row>
    <row r="24" spans="1:6" ht="9.75" customHeight="1" x14ac:dyDescent="0.3">
      <c r="A24" s="53" t="s">
        <v>513</v>
      </c>
      <c r="B24" s="23" t="s">
        <v>514</v>
      </c>
      <c r="C24" s="76">
        <v>0</v>
      </c>
      <c r="D24" s="77"/>
      <c r="E24" s="77"/>
      <c r="F24" s="77"/>
    </row>
    <row r="25" spans="1:6" ht="9.75" customHeight="1" x14ac:dyDescent="0.3">
      <c r="A25" s="53" t="s">
        <v>515</v>
      </c>
      <c r="B25" s="23" t="s">
        <v>516</v>
      </c>
      <c r="C25" s="76">
        <v>0</v>
      </c>
      <c r="D25" s="77"/>
      <c r="E25" s="77"/>
      <c r="F25" s="77"/>
    </row>
    <row r="26" spans="1:6" ht="9.75" customHeight="1" x14ac:dyDescent="0.3">
      <c r="A26" s="53" t="s">
        <v>517</v>
      </c>
      <c r="B26" s="23" t="s">
        <v>518</v>
      </c>
      <c r="C26" s="76">
        <v>0</v>
      </c>
      <c r="D26" s="77"/>
      <c r="E26" s="77"/>
      <c r="F26" s="77"/>
    </row>
    <row r="27" spans="1:6" ht="9.75" customHeight="1" x14ac:dyDescent="0.3">
      <c r="A27" s="53" t="s">
        <v>519</v>
      </c>
      <c r="B27" s="23" t="s">
        <v>520</v>
      </c>
      <c r="C27" s="76">
        <v>143581724.56</v>
      </c>
      <c r="D27" s="77"/>
      <c r="E27" s="77"/>
      <c r="F27" s="77"/>
    </row>
    <row r="28" spans="1:6" ht="9.75" customHeight="1" x14ac:dyDescent="0.3">
      <c r="A28" s="53" t="s">
        <v>521</v>
      </c>
      <c r="B28" s="23" t="s">
        <v>522</v>
      </c>
      <c r="C28" s="76">
        <v>0</v>
      </c>
      <c r="D28" s="77"/>
      <c r="E28" s="77"/>
      <c r="F28" s="77"/>
    </row>
    <row r="29" spans="1:6" ht="9.75" customHeight="1" x14ac:dyDescent="0.3">
      <c r="A29" s="53" t="s">
        <v>523</v>
      </c>
      <c r="B29" s="22" t="s">
        <v>524</v>
      </c>
      <c r="C29" s="76">
        <v>0</v>
      </c>
      <c r="D29" s="77"/>
      <c r="E29" s="77"/>
      <c r="F29" s="77"/>
    </row>
    <row r="30" spans="1:6" ht="7.5" customHeight="1" x14ac:dyDescent="0.3">
      <c r="A30" s="20"/>
      <c r="B30" s="24"/>
      <c r="C30" s="78"/>
      <c r="D30" s="77"/>
      <c r="E30" s="77"/>
      <c r="F30" s="77"/>
    </row>
    <row r="31" spans="1:6" ht="9.75" customHeight="1" x14ac:dyDescent="0.3">
      <c r="A31" s="54" t="s">
        <v>525</v>
      </c>
      <c r="B31" s="25"/>
      <c r="C31" s="79">
        <f>SUM(C32:C38)</f>
        <v>1013051773.903999</v>
      </c>
      <c r="D31" s="77"/>
      <c r="E31" s="77"/>
      <c r="F31" s="77"/>
    </row>
    <row r="32" spans="1:6" ht="9.75" customHeight="1" x14ac:dyDescent="0.3">
      <c r="A32" s="53" t="s">
        <v>526</v>
      </c>
      <c r="B32" s="23" t="s">
        <v>233</v>
      </c>
      <c r="C32" s="100">
        <v>282381300.59399885</v>
      </c>
      <c r="D32" s="77"/>
      <c r="E32" s="77"/>
      <c r="F32" s="77"/>
    </row>
    <row r="33" spans="1:6" ht="9.75" customHeight="1" x14ac:dyDescent="0.3">
      <c r="A33" s="53" t="s">
        <v>527</v>
      </c>
      <c r="B33" s="23" t="s">
        <v>242</v>
      </c>
      <c r="C33" s="76">
        <v>18040000</v>
      </c>
      <c r="D33" s="77"/>
      <c r="E33" s="77"/>
      <c r="F33" s="77"/>
    </row>
    <row r="34" spans="1:6" ht="9.75" customHeight="1" x14ac:dyDescent="0.3">
      <c r="A34" s="53" t="s">
        <v>528</v>
      </c>
      <c r="B34" s="23" t="s">
        <v>245</v>
      </c>
      <c r="C34" s="76">
        <v>67990948.929999992</v>
      </c>
      <c r="D34" s="77"/>
      <c r="E34" s="77"/>
      <c r="F34" s="77"/>
    </row>
    <row r="35" spans="1:6" ht="9.75" customHeight="1" x14ac:dyDescent="0.3">
      <c r="A35" s="53" t="s">
        <v>529</v>
      </c>
      <c r="B35" s="23" t="s">
        <v>251</v>
      </c>
      <c r="C35" s="76">
        <v>37305527.779999994</v>
      </c>
      <c r="D35" s="77"/>
      <c r="E35" s="77"/>
      <c r="F35" s="77"/>
    </row>
    <row r="36" spans="1:6" ht="9.75" customHeight="1" x14ac:dyDescent="0.3">
      <c r="A36" s="53" t="s">
        <v>530</v>
      </c>
      <c r="B36" s="23" t="s">
        <v>261</v>
      </c>
      <c r="C36" s="76">
        <v>0</v>
      </c>
    </row>
    <row r="37" spans="1:6" ht="9.75" customHeight="1" x14ac:dyDescent="0.3">
      <c r="A37" s="53" t="s">
        <v>531</v>
      </c>
      <c r="B37" s="23" t="s">
        <v>532</v>
      </c>
      <c r="C37" s="76">
        <v>0</v>
      </c>
    </row>
    <row r="38" spans="1:6" ht="9.75" customHeight="1" x14ac:dyDescent="0.3">
      <c r="A38" s="53" t="s">
        <v>533</v>
      </c>
      <c r="B38" s="22" t="s">
        <v>534</v>
      </c>
      <c r="C38" s="94">
        <v>607333996.60000014</v>
      </c>
    </row>
    <row r="39" spans="1:6" ht="7.5" customHeight="1" x14ac:dyDescent="0.3">
      <c r="A39" s="20"/>
      <c r="B39" s="26"/>
      <c r="C39" s="95"/>
    </row>
    <row r="40" spans="1:6" ht="9.75" customHeight="1" x14ac:dyDescent="0.3">
      <c r="A40" s="27" t="s">
        <v>535</v>
      </c>
      <c r="B40" s="13"/>
      <c r="C40" s="84">
        <f>C6-C8+C31</f>
        <v>8417661558.6240005</v>
      </c>
    </row>
    <row r="41" spans="1:6" ht="9.75" customHeight="1" x14ac:dyDescent="0.3">
      <c r="A41" s="1"/>
      <c r="B41" s="1"/>
      <c r="C41" s="1"/>
    </row>
    <row r="42" spans="1:6" ht="21.6" customHeight="1" x14ac:dyDescent="0.3">
      <c r="A42" s="1"/>
      <c r="B42" s="144" t="s">
        <v>65</v>
      </c>
      <c r="C42" s="144"/>
    </row>
    <row r="43" spans="1:6" ht="15" customHeight="1" x14ac:dyDescent="0.3">
      <c r="C43" s="92"/>
    </row>
    <row r="44" spans="1:6" ht="15" customHeight="1" x14ac:dyDescent="0.3">
      <c r="C44" s="92"/>
    </row>
    <row r="45" spans="1:6" ht="15" customHeight="1" x14ac:dyDescent="0.3">
      <c r="C45" s="86"/>
    </row>
  </sheetData>
  <mergeCells count="6">
    <mergeCell ref="B42:C42"/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"/>
  <sheetViews>
    <sheetView showGridLines="0" tabSelected="1" workbookViewId="0">
      <selection sqref="A1:F1"/>
    </sheetView>
  </sheetViews>
  <sheetFormatPr baseColWidth="10" defaultColWidth="14.44140625" defaultRowHeight="15" customHeight="1" x14ac:dyDescent="0.2"/>
  <cols>
    <col min="1" max="1" width="12.88671875" style="1" customWidth="1"/>
    <col min="2" max="2" width="72.109375" style="1" customWidth="1"/>
    <col min="3" max="7" width="15.88671875" style="1" customWidth="1"/>
    <col min="8" max="8" width="11.88671875" style="1" customWidth="1"/>
    <col min="9" max="9" width="13.44140625" style="1" customWidth="1"/>
    <col min="10" max="10" width="13.109375" style="1" customWidth="1"/>
    <col min="11" max="26" width="9.109375" style="1" customWidth="1"/>
    <col min="27" max="16384" width="14.44140625" style="1"/>
  </cols>
  <sheetData>
    <row r="1" spans="1:10" ht="11.25" customHeight="1" x14ac:dyDescent="0.2">
      <c r="A1" s="107" t="str">
        <f>'Notas a los Edos Financieros'!A1</f>
        <v>Municipio de León</v>
      </c>
      <c r="B1" s="121"/>
      <c r="C1" s="121"/>
      <c r="D1" s="121"/>
      <c r="E1" s="121"/>
      <c r="F1" s="121"/>
      <c r="G1" s="37" t="s">
        <v>0</v>
      </c>
      <c r="H1" s="38">
        <f>'Notas a los Edos Financieros'!D1</f>
        <v>2025</v>
      </c>
      <c r="I1" s="2"/>
      <c r="J1" s="2"/>
    </row>
    <row r="2" spans="1:10" ht="11.25" customHeight="1" x14ac:dyDescent="0.2">
      <c r="A2" s="107" t="s">
        <v>536</v>
      </c>
      <c r="B2" s="121"/>
      <c r="C2" s="121"/>
      <c r="D2" s="121"/>
      <c r="E2" s="121"/>
      <c r="F2" s="121"/>
      <c r="G2" s="37" t="s">
        <v>2</v>
      </c>
      <c r="H2" s="38" t="str">
        <f>'Notas a los Edos Financieros'!D2</f>
        <v>Trimestral</v>
      </c>
      <c r="I2" s="2"/>
      <c r="J2" s="2"/>
    </row>
    <row r="3" spans="1:10" ht="11.25" customHeight="1" x14ac:dyDescent="0.2">
      <c r="A3" s="107" t="str">
        <f>'Notas a los Edos Financieros'!A3</f>
        <v>Del 01 de Enero al 31 de Diciembre de 2025</v>
      </c>
      <c r="B3" s="121"/>
      <c r="C3" s="121"/>
      <c r="D3" s="121"/>
      <c r="E3" s="121"/>
      <c r="F3" s="121"/>
      <c r="G3" s="37" t="s">
        <v>3</v>
      </c>
      <c r="H3" s="38">
        <f>'Notas a los Edos Financieros'!D3</f>
        <v>4</v>
      </c>
      <c r="I3" s="2"/>
      <c r="J3" s="2"/>
    </row>
    <row r="4" spans="1:10" ht="11.25" customHeight="1" x14ac:dyDescent="0.2">
      <c r="A4" s="107" t="s">
        <v>4</v>
      </c>
      <c r="B4" s="121"/>
      <c r="C4" s="121"/>
      <c r="D4" s="121"/>
      <c r="E4" s="121"/>
      <c r="F4" s="121"/>
      <c r="G4" s="37"/>
      <c r="H4" s="38"/>
      <c r="I4" s="2"/>
      <c r="J4" s="2"/>
    </row>
    <row r="5" spans="1:10" ht="9.75" customHeight="1" x14ac:dyDescent="0.2">
      <c r="A5" s="39" t="s">
        <v>67</v>
      </c>
      <c r="B5" s="40"/>
      <c r="C5" s="40"/>
      <c r="D5" s="40"/>
      <c r="E5" s="40"/>
      <c r="F5" s="40"/>
      <c r="G5" s="40"/>
      <c r="H5" s="40"/>
      <c r="I5" s="2"/>
      <c r="J5" s="2"/>
    </row>
    <row r="6" spans="1:10" ht="9.7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9.7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ht="24.75" customHeight="1" x14ac:dyDescent="0.2">
      <c r="A8" s="55" t="s">
        <v>69</v>
      </c>
      <c r="B8" s="55" t="s">
        <v>483</v>
      </c>
      <c r="C8" s="56" t="s">
        <v>537</v>
      </c>
      <c r="D8" s="56" t="s">
        <v>538</v>
      </c>
      <c r="E8" s="56" t="s">
        <v>539</v>
      </c>
      <c r="F8" s="56" t="s">
        <v>540</v>
      </c>
      <c r="G8" s="56" t="s">
        <v>541</v>
      </c>
      <c r="H8" s="56" t="s">
        <v>542</v>
      </c>
      <c r="I8" s="56" t="s">
        <v>543</v>
      </c>
      <c r="J8" s="56" t="s">
        <v>544</v>
      </c>
    </row>
    <row r="9" spans="1:10" ht="9.75" customHeight="1" x14ac:dyDescent="0.2">
      <c r="A9" s="6">
        <v>7000</v>
      </c>
      <c r="B9" s="7" t="s">
        <v>545</v>
      </c>
      <c r="C9" s="8"/>
      <c r="D9" s="8"/>
      <c r="E9" s="8"/>
      <c r="F9" s="8"/>
      <c r="G9" s="8"/>
      <c r="H9" s="8"/>
      <c r="I9" s="8"/>
      <c r="J9" s="8"/>
    </row>
    <row r="10" spans="1:10" ht="9.75" customHeight="1" x14ac:dyDescent="0.2">
      <c r="A10" s="2">
        <v>7110</v>
      </c>
      <c r="B10" s="10" t="s">
        <v>541</v>
      </c>
      <c r="C10" s="75">
        <v>0</v>
      </c>
      <c r="D10" s="75">
        <v>0</v>
      </c>
      <c r="E10" s="75">
        <v>0</v>
      </c>
      <c r="F10" s="75">
        <v>0</v>
      </c>
      <c r="G10" s="2"/>
      <c r="H10" s="2"/>
      <c r="I10" s="2"/>
      <c r="J10" s="2"/>
    </row>
    <row r="11" spans="1:10" ht="9.75" customHeight="1" x14ac:dyDescent="0.2">
      <c r="A11" s="2">
        <v>7120</v>
      </c>
      <c r="B11" s="10" t="s">
        <v>546</v>
      </c>
      <c r="C11" s="75">
        <v>0</v>
      </c>
      <c r="D11" s="75">
        <v>0</v>
      </c>
      <c r="E11" s="75">
        <v>0</v>
      </c>
      <c r="F11" s="75">
        <v>0</v>
      </c>
      <c r="G11" s="2"/>
      <c r="H11" s="2"/>
      <c r="I11" s="2"/>
      <c r="J11" s="2"/>
    </row>
    <row r="12" spans="1:10" ht="9.75" customHeight="1" x14ac:dyDescent="0.2">
      <c r="A12" s="2">
        <v>7130</v>
      </c>
      <c r="B12" s="10" t="s">
        <v>547</v>
      </c>
      <c r="C12" s="75">
        <v>0</v>
      </c>
      <c r="D12" s="75">
        <v>0</v>
      </c>
      <c r="E12" s="75">
        <v>0</v>
      </c>
      <c r="F12" s="75">
        <v>0</v>
      </c>
      <c r="G12" s="2"/>
      <c r="H12" s="2"/>
      <c r="I12" s="2"/>
      <c r="J12" s="2"/>
    </row>
    <row r="13" spans="1:10" ht="9.75" customHeight="1" x14ac:dyDescent="0.2">
      <c r="A13" s="2">
        <v>7140</v>
      </c>
      <c r="B13" s="10" t="s">
        <v>548</v>
      </c>
      <c r="C13" s="75">
        <v>0</v>
      </c>
      <c r="D13" s="75">
        <v>0</v>
      </c>
      <c r="E13" s="75">
        <v>0</v>
      </c>
      <c r="F13" s="75">
        <v>0</v>
      </c>
      <c r="G13" s="2"/>
      <c r="H13" s="2"/>
      <c r="I13" s="2"/>
      <c r="J13" s="2"/>
    </row>
    <row r="14" spans="1:10" ht="9.75" customHeight="1" x14ac:dyDescent="0.2">
      <c r="A14" s="2">
        <v>7150</v>
      </c>
      <c r="B14" s="10" t="s">
        <v>549</v>
      </c>
      <c r="C14" s="75">
        <v>0</v>
      </c>
      <c r="D14" s="75">
        <v>0</v>
      </c>
      <c r="E14" s="75">
        <v>0</v>
      </c>
      <c r="F14" s="75">
        <v>0</v>
      </c>
      <c r="G14" s="2"/>
      <c r="H14" s="2"/>
      <c r="I14" s="2"/>
      <c r="J14" s="2"/>
    </row>
    <row r="15" spans="1:10" ht="9.75" customHeight="1" x14ac:dyDescent="0.2">
      <c r="A15" s="2">
        <v>7160</v>
      </c>
      <c r="B15" s="10" t="s">
        <v>550</v>
      </c>
      <c r="C15" s="75">
        <v>0</v>
      </c>
      <c r="D15" s="75">
        <v>0</v>
      </c>
      <c r="E15" s="75">
        <v>0</v>
      </c>
      <c r="F15" s="75">
        <v>0</v>
      </c>
      <c r="G15" s="2"/>
      <c r="H15" s="2"/>
      <c r="I15" s="2"/>
      <c r="J15" s="2"/>
    </row>
    <row r="16" spans="1:10" ht="9.75" customHeight="1" x14ac:dyDescent="0.2">
      <c r="A16" s="2">
        <v>7210</v>
      </c>
      <c r="B16" s="10" t="s">
        <v>551</v>
      </c>
      <c r="C16" s="75">
        <v>0</v>
      </c>
      <c r="D16" s="75">
        <v>0</v>
      </c>
      <c r="E16" s="75">
        <v>0</v>
      </c>
      <c r="F16" s="75">
        <v>0</v>
      </c>
      <c r="G16" s="2"/>
      <c r="H16" s="2"/>
      <c r="I16" s="2"/>
      <c r="J16" s="2"/>
    </row>
    <row r="17" spans="1:10" ht="9.75" customHeight="1" x14ac:dyDescent="0.2">
      <c r="A17" s="2">
        <v>7220</v>
      </c>
      <c r="B17" s="10" t="s">
        <v>552</v>
      </c>
      <c r="C17" s="75">
        <v>0</v>
      </c>
      <c r="D17" s="75">
        <v>0</v>
      </c>
      <c r="E17" s="75">
        <v>0</v>
      </c>
      <c r="F17" s="75">
        <v>0</v>
      </c>
      <c r="G17" s="2"/>
      <c r="H17" s="2"/>
      <c r="I17" s="2"/>
      <c r="J17" s="2"/>
    </row>
    <row r="18" spans="1:10" ht="9.75" customHeight="1" x14ac:dyDescent="0.2">
      <c r="A18" s="2">
        <v>7230</v>
      </c>
      <c r="B18" s="10" t="s">
        <v>553</v>
      </c>
      <c r="C18" s="75">
        <v>0</v>
      </c>
      <c r="D18" s="75">
        <v>0</v>
      </c>
      <c r="E18" s="75">
        <v>0</v>
      </c>
      <c r="F18" s="75">
        <v>0</v>
      </c>
      <c r="G18" s="2"/>
      <c r="H18" s="2"/>
      <c r="I18" s="2"/>
      <c r="J18" s="2"/>
    </row>
    <row r="19" spans="1:10" ht="9.75" customHeight="1" x14ac:dyDescent="0.2">
      <c r="A19" s="2">
        <v>7240</v>
      </c>
      <c r="B19" s="10" t="s">
        <v>554</v>
      </c>
      <c r="C19" s="75">
        <v>0</v>
      </c>
      <c r="D19" s="75">
        <v>0</v>
      </c>
      <c r="E19" s="75">
        <v>0</v>
      </c>
      <c r="F19" s="75">
        <v>0</v>
      </c>
      <c r="G19" s="2"/>
      <c r="H19" s="2"/>
      <c r="I19" s="2"/>
      <c r="J19" s="2"/>
    </row>
    <row r="20" spans="1:10" ht="9.75" customHeight="1" x14ac:dyDescent="0.2">
      <c r="A20" s="2">
        <v>7250</v>
      </c>
      <c r="B20" s="10" t="s">
        <v>555</v>
      </c>
      <c r="C20" s="75">
        <v>1405570895.27</v>
      </c>
      <c r="D20" s="75">
        <v>0</v>
      </c>
      <c r="E20" s="75">
        <v>0</v>
      </c>
      <c r="F20" s="75">
        <v>1405570895.27</v>
      </c>
      <c r="G20" s="2"/>
      <c r="H20" s="2"/>
      <c r="I20" s="2"/>
      <c r="J20" s="2"/>
    </row>
    <row r="21" spans="1:10" ht="9.75" customHeight="1" x14ac:dyDescent="0.2">
      <c r="A21" s="2">
        <v>7260</v>
      </c>
      <c r="B21" s="10" t="s">
        <v>556</v>
      </c>
      <c r="C21" s="75">
        <v>-1405570895.27</v>
      </c>
      <c r="D21" s="75">
        <v>0</v>
      </c>
      <c r="E21" s="75">
        <v>0</v>
      </c>
      <c r="F21" s="75">
        <v>-1405570895.27</v>
      </c>
      <c r="G21" s="2"/>
      <c r="H21" s="2"/>
      <c r="I21" s="2"/>
      <c r="J21" s="2"/>
    </row>
    <row r="22" spans="1:10" ht="9.75" customHeight="1" x14ac:dyDescent="0.2">
      <c r="A22" s="2">
        <v>7310</v>
      </c>
      <c r="B22" s="10" t="s">
        <v>557</v>
      </c>
      <c r="C22" s="75">
        <v>0</v>
      </c>
      <c r="D22" s="75">
        <v>0</v>
      </c>
      <c r="E22" s="75">
        <v>0</v>
      </c>
      <c r="F22" s="75">
        <v>0</v>
      </c>
      <c r="G22" s="2"/>
      <c r="H22" s="2"/>
      <c r="I22" s="2"/>
      <c r="J22" s="2"/>
    </row>
    <row r="23" spans="1:10" ht="9.75" customHeight="1" x14ac:dyDescent="0.2">
      <c r="A23" s="2">
        <v>7320</v>
      </c>
      <c r="B23" s="10" t="s">
        <v>558</v>
      </c>
      <c r="C23" s="75">
        <v>0</v>
      </c>
      <c r="D23" s="75">
        <v>0</v>
      </c>
      <c r="E23" s="75">
        <v>0</v>
      </c>
      <c r="F23" s="75">
        <v>0</v>
      </c>
      <c r="G23" s="2"/>
      <c r="H23" s="2"/>
      <c r="I23" s="2"/>
      <c r="J23" s="2"/>
    </row>
    <row r="24" spans="1:10" ht="9.75" customHeight="1" x14ac:dyDescent="0.2">
      <c r="A24" s="2">
        <v>7330</v>
      </c>
      <c r="B24" s="10" t="s">
        <v>559</v>
      </c>
      <c r="C24" s="75">
        <v>0</v>
      </c>
      <c r="D24" s="75">
        <v>0</v>
      </c>
      <c r="E24" s="75">
        <v>0</v>
      </c>
      <c r="F24" s="75">
        <v>0</v>
      </c>
      <c r="G24" s="2"/>
      <c r="H24" s="2"/>
      <c r="I24" s="2"/>
      <c r="J24" s="2"/>
    </row>
    <row r="25" spans="1:10" ht="9.75" customHeight="1" x14ac:dyDescent="0.2">
      <c r="A25" s="2">
        <v>7340</v>
      </c>
      <c r="B25" s="10" t="s">
        <v>560</v>
      </c>
      <c r="C25" s="75">
        <v>0</v>
      </c>
      <c r="D25" s="75">
        <v>0</v>
      </c>
      <c r="E25" s="75">
        <v>0</v>
      </c>
      <c r="F25" s="75">
        <v>0</v>
      </c>
      <c r="G25" s="2"/>
      <c r="H25" s="2"/>
      <c r="I25" s="2"/>
      <c r="J25" s="2"/>
    </row>
    <row r="26" spans="1:10" ht="9.75" customHeight="1" x14ac:dyDescent="0.2">
      <c r="A26" s="2">
        <v>7350</v>
      </c>
      <c r="B26" s="10" t="s">
        <v>561</v>
      </c>
      <c r="C26" s="75">
        <v>0</v>
      </c>
      <c r="D26" s="75">
        <v>0</v>
      </c>
      <c r="E26" s="75">
        <v>0</v>
      </c>
      <c r="F26" s="75">
        <v>0</v>
      </c>
      <c r="G26" s="2"/>
      <c r="H26" s="2"/>
      <c r="I26" s="2"/>
      <c r="J26" s="2"/>
    </row>
    <row r="27" spans="1:10" ht="9.75" customHeight="1" x14ac:dyDescent="0.2">
      <c r="A27" s="2">
        <v>7360</v>
      </c>
      <c r="B27" s="10" t="s">
        <v>562</v>
      </c>
      <c r="C27" s="75">
        <v>0</v>
      </c>
      <c r="D27" s="75">
        <v>0</v>
      </c>
      <c r="E27" s="75">
        <v>0</v>
      </c>
      <c r="F27" s="75">
        <v>0</v>
      </c>
      <c r="G27" s="2"/>
      <c r="H27" s="2"/>
      <c r="I27" s="2"/>
      <c r="J27" s="2"/>
    </row>
    <row r="28" spans="1:10" ht="9.75" customHeight="1" x14ac:dyDescent="0.2">
      <c r="A28" s="2">
        <v>7410</v>
      </c>
      <c r="B28" s="10" t="s">
        <v>563</v>
      </c>
      <c r="C28" s="75">
        <v>0</v>
      </c>
      <c r="D28" s="75">
        <v>0</v>
      </c>
      <c r="E28" s="75">
        <v>0</v>
      </c>
      <c r="F28" s="75">
        <v>0</v>
      </c>
      <c r="G28" s="2"/>
      <c r="H28" s="2"/>
      <c r="I28" s="2"/>
      <c r="J28" s="2"/>
    </row>
    <row r="29" spans="1:10" ht="9.75" customHeight="1" x14ac:dyDescent="0.2">
      <c r="A29" s="2">
        <v>7420</v>
      </c>
      <c r="B29" s="10" t="s">
        <v>564</v>
      </c>
      <c r="C29" s="75">
        <v>0</v>
      </c>
      <c r="D29" s="75">
        <v>0</v>
      </c>
      <c r="E29" s="75">
        <v>0</v>
      </c>
      <c r="F29" s="75">
        <v>0</v>
      </c>
      <c r="G29" s="2"/>
      <c r="H29" s="2"/>
      <c r="I29" s="2"/>
      <c r="J29" s="2"/>
    </row>
    <row r="30" spans="1:10" ht="9.75" customHeight="1" x14ac:dyDescent="0.2">
      <c r="A30" s="2">
        <v>7510</v>
      </c>
      <c r="B30" s="10" t="s">
        <v>565</v>
      </c>
      <c r="C30" s="75">
        <v>0</v>
      </c>
      <c r="D30" s="75">
        <v>0</v>
      </c>
      <c r="E30" s="75">
        <v>0</v>
      </c>
      <c r="F30" s="75">
        <v>0</v>
      </c>
      <c r="G30" s="2"/>
      <c r="H30" s="2"/>
      <c r="I30" s="2"/>
      <c r="J30" s="2"/>
    </row>
    <row r="31" spans="1:10" ht="9.75" customHeight="1" x14ac:dyDescent="0.2">
      <c r="A31" s="2">
        <v>7520</v>
      </c>
      <c r="B31" s="10" t="s">
        <v>566</v>
      </c>
      <c r="C31" s="75">
        <v>0</v>
      </c>
      <c r="D31" s="75">
        <v>0</v>
      </c>
      <c r="E31" s="75">
        <v>0</v>
      </c>
      <c r="F31" s="75">
        <v>0</v>
      </c>
      <c r="G31" s="2"/>
      <c r="H31" s="2"/>
      <c r="I31" s="2"/>
      <c r="J31" s="2"/>
    </row>
    <row r="32" spans="1:10" ht="9.75" customHeight="1" x14ac:dyDescent="0.2">
      <c r="A32" s="2">
        <v>7610</v>
      </c>
      <c r="B32" s="10" t="s">
        <v>567</v>
      </c>
      <c r="C32" s="75">
        <v>0</v>
      </c>
      <c r="D32" s="75">
        <v>0</v>
      </c>
      <c r="E32" s="75">
        <v>0</v>
      </c>
      <c r="F32" s="75">
        <v>0</v>
      </c>
      <c r="G32" s="2"/>
      <c r="H32" s="2"/>
      <c r="I32" s="2"/>
      <c r="J32" s="2"/>
    </row>
    <row r="33" spans="1:10" ht="9.75" customHeight="1" x14ac:dyDescent="0.2">
      <c r="A33" s="2">
        <v>7620</v>
      </c>
      <c r="B33" s="10" t="s">
        <v>568</v>
      </c>
      <c r="C33" s="75">
        <v>0</v>
      </c>
      <c r="D33" s="75">
        <v>0</v>
      </c>
      <c r="E33" s="75">
        <v>0</v>
      </c>
      <c r="F33" s="75">
        <v>0</v>
      </c>
      <c r="G33" s="2"/>
      <c r="H33" s="2"/>
      <c r="I33" s="2"/>
      <c r="J33" s="2"/>
    </row>
    <row r="34" spans="1:10" ht="9.75" customHeight="1" x14ac:dyDescent="0.2">
      <c r="A34" s="2">
        <v>7630</v>
      </c>
      <c r="B34" s="10" t="s">
        <v>569</v>
      </c>
      <c r="C34" s="75">
        <v>137442922.21000001</v>
      </c>
      <c r="D34" s="75">
        <v>3962351.04</v>
      </c>
      <c r="E34" s="75">
        <v>1282990.8600000001</v>
      </c>
      <c r="F34" s="75">
        <v>140122282.38999999</v>
      </c>
      <c r="G34" s="2"/>
      <c r="H34" s="2"/>
      <c r="I34" s="2"/>
      <c r="J34" s="2"/>
    </row>
    <row r="35" spans="1:10" ht="9.75" customHeight="1" x14ac:dyDescent="0.2">
      <c r="A35" s="2">
        <v>7640</v>
      </c>
      <c r="B35" s="10" t="s">
        <v>570</v>
      </c>
      <c r="C35" s="75">
        <v>-137442922.21000001</v>
      </c>
      <c r="D35" s="75">
        <v>0</v>
      </c>
      <c r="E35" s="75">
        <v>2679360.1800000002</v>
      </c>
      <c r="F35" s="75">
        <v>-140122282.38999999</v>
      </c>
      <c r="G35" s="2"/>
      <c r="H35" s="2"/>
      <c r="I35" s="2"/>
      <c r="J35" s="2"/>
    </row>
    <row r="36" spans="1:10" ht="9.75" customHeight="1" x14ac:dyDescent="0.2">
      <c r="A36" s="2"/>
      <c r="B36" s="2"/>
      <c r="C36" s="4"/>
      <c r="D36" s="4"/>
      <c r="E36" s="4"/>
      <c r="F36" s="4"/>
      <c r="G36" s="2"/>
      <c r="H36" s="2"/>
      <c r="I36" s="2"/>
      <c r="J36" s="2"/>
    </row>
    <row r="37" spans="1:10" ht="9.75" customHeight="1" x14ac:dyDescent="0.2">
      <c r="A37" s="6">
        <v>8000</v>
      </c>
      <c r="B37" s="7" t="s">
        <v>571</v>
      </c>
      <c r="C37" s="8"/>
      <c r="D37" s="8"/>
      <c r="E37" s="8"/>
      <c r="F37" s="8"/>
      <c r="G37" s="8"/>
      <c r="H37" s="8"/>
      <c r="I37" s="8"/>
      <c r="J37" s="8"/>
    </row>
    <row r="38" spans="1:10" ht="9.7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ht="9.75" customHeight="1" x14ac:dyDescent="0.2">
      <c r="A39" s="2"/>
      <c r="B39" s="119" t="s">
        <v>572</v>
      </c>
      <c r="C39" s="120"/>
      <c r="D39" s="2"/>
      <c r="E39" s="2"/>
      <c r="F39" s="2"/>
      <c r="G39" s="2"/>
      <c r="H39" s="2"/>
      <c r="I39" s="2"/>
      <c r="J39" s="2"/>
    </row>
    <row r="40" spans="1:10" ht="9.75" customHeight="1" x14ac:dyDescent="0.2">
      <c r="A40" s="2"/>
      <c r="B40" s="57" t="s">
        <v>483</v>
      </c>
      <c r="C40" s="58">
        <v>2025</v>
      </c>
      <c r="D40" s="2"/>
      <c r="E40" s="2"/>
      <c r="F40" s="2"/>
      <c r="G40" s="2"/>
      <c r="H40" s="2"/>
      <c r="I40" s="2"/>
      <c r="J40" s="2"/>
    </row>
    <row r="41" spans="1:10" ht="9.75" customHeight="1" x14ac:dyDescent="0.2">
      <c r="A41" s="2">
        <v>8110</v>
      </c>
      <c r="B41" s="28" t="s">
        <v>573</v>
      </c>
      <c r="C41" s="96">
        <v>9166543346.1099987</v>
      </c>
      <c r="D41" s="2"/>
      <c r="E41" s="98"/>
      <c r="F41" s="2"/>
      <c r="G41" s="2"/>
      <c r="H41" s="2"/>
      <c r="I41" s="2"/>
      <c r="J41" s="2"/>
    </row>
    <row r="42" spans="1:10" ht="9.75" customHeight="1" x14ac:dyDescent="0.2">
      <c r="A42" s="2">
        <v>8120</v>
      </c>
      <c r="B42" s="28" t="s">
        <v>574</v>
      </c>
      <c r="C42" s="96">
        <v>2275754992.8199959</v>
      </c>
      <c r="D42" s="2"/>
      <c r="E42" s="98"/>
      <c r="F42" s="2"/>
      <c r="G42" s="2"/>
      <c r="H42" s="2"/>
      <c r="I42" s="2"/>
      <c r="J42" s="2"/>
    </row>
    <row r="43" spans="1:10" ht="9.75" customHeight="1" x14ac:dyDescent="0.2">
      <c r="A43" s="2">
        <v>8130</v>
      </c>
      <c r="B43" s="28" t="s">
        <v>575</v>
      </c>
      <c r="C43" s="96">
        <v>2698408061.7799983</v>
      </c>
      <c r="D43" s="2"/>
      <c r="E43" s="98"/>
      <c r="F43" s="2"/>
      <c r="G43" s="2"/>
      <c r="H43" s="2"/>
      <c r="I43" s="2"/>
      <c r="J43" s="2"/>
    </row>
    <row r="44" spans="1:10" ht="10.5" customHeight="1" x14ac:dyDescent="0.2">
      <c r="A44" s="2">
        <v>8140</v>
      </c>
      <c r="B44" s="28" t="s">
        <v>576</v>
      </c>
      <c r="C44" s="96">
        <v>9585428903.1800022</v>
      </c>
      <c r="D44" s="2"/>
      <c r="E44" s="98"/>
      <c r="F44" s="2"/>
      <c r="G44" s="2"/>
      <c r="H44" s="2"/>
      <c r="I44" s="2"/>
      <c r="J44" s="2"/>
    </row>
    <row r="45" spans="1:10" ht="9.75" customHeight="1" x14ac:dyDescent="0.2">
      <c r="A45" s="2">
        <v>8150</v>
      </c>
      <c r="B45" s="29" t="s">
        <v>577</v>
      </c>
      <c r="C45" s="97">
        <v>9589196415.3400021</v>
      </c>
      <c r="D45" s="2"/>
      <c r="E45" s="98"/>
      <c r="F45" s="2"/>
      <c r="G45" s="2"/>
      <c r="H45" s="2"/>
      <c r="I45" s="2"/>
      <c r="J45" s="2"/>
    </row>
    <row r="46" spans="1:10" ht="9.75" customHeight="1" x14ac:dyDescent="0.2">
      <c r="A46" s="2"/>
      <c r="B46" s="2"/>
      <c r="C46" s="98"/>
      <c r="D46" s="2"/>
      <c r="E46" s="2"/>
      <c r="F46" s="2"/>
      <c r="G46" s="2"/>
      <c r="H46" s="2"/>
      <c r="I46" s="2"/>
      <c r="J46" s="2"/>
    </row>
    <row r="47" spans="1:10" ht="9.7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9.75" customHeight="1" x14ac:dyDescent="0.2">
      <c r="A48" s="2"/>
      <c r="B48" s="119" t="s">
        <v>578</v>
      </c>
      <c r="C48" s="120"/>
      <c r="D48" s="2"/>
      <c r="E48" s="2"/>
      <c r="F48" s="2"/>
      <c r="G48" s="2"/>
      <c r="H48" s="2"/>
      <c r="I48" s="2"/>
      <c r="J48" s="2"/>
    </row>
    <row r="49" spans="1:5" ht="9.75" customHeight="1" x14ac:dyDescent="0.2">
      <c r="A49" s="2"/>
      <c r="B49" s="57" t="s">
        <v>483</v>
      </c>
      <c r="C49" s="58">
        <v>2025</v>
      </c>
    </row>
    <row r="50" spans="1:5" ht="9.75" customHeight="1" x14ac:dyDescent="0.2">
      <c r="A50" s="2">
        <v>8210</v>
      </c>
      <c r="B50" s="28" t="s">
        <v>579</v>
      </c>
      <c r="C50" s="96">
        <v>9166543346.2399998</v>
      </c>
      <c r="D50" s="99"/>
      <c r="E50" s="99"/>
    </row>
    <row r="51" spans="1:5" ht="9.75" customHeight="1" x14ac:dyDescent="0.2">
      <c r="A51" s="2">
        <v>8220</v>
      </c>
      <c r="B51" s="28" t="s">
        <v>580</v>
      </c>
      <c r="C51" s="96">
        <v>626947146.10799754</v>
      </c>
      <c r="D51" s="99"/>
      <c r="E51" s="99"/>
    </row>
    <row r="52" spans="1:5" ht="9.75" customHeight="1" x14ac:dyDescent="0.2">
      <c r="A52" s="2">
        <v>8230</v>
      </c>
      <c r="B52" s="28" t="s">
        <v>581</v>
      </c>
      <c r="C52" s="96">
        <v>2698408063.1100011</v>
      </c>
      <c r="D52" s="99"/>
      <c r="E52" s="99"/>
    </row>
    <row r="53" spans="1:5" ht="9.75" customHeight="1" x14ac:dyDescent="0.2">
      <c r="A53" s="2">
        <v>8240</v>
      </c>
      <c r="B53" s="28" t="s">
        <v>582</v>
      </c>
      <c r="C53" s="96">
        <v>1567520626.881999</v>
      </c>
      <c r="D53" s="99"/>
      <c r="E53" s="99"/>
    </row>
    <row r="54" spans="1:5" ht="9.75" customHeight="1" x14ac:dyDescent="0.2">
      <c r="A54" s="2">
        <v>8250</v>
      </c>
      <c r="B54" s="28" t="s">
        <v>583</v>
      </c>
      <c r="C54" s="96">
        <v>9670483636.3600006</v>
      </c>
      <c r="D54" s="99"/>
      <c r="E54" s="99"/>
    </row>
    <row r="55" spans="1:5" ht="9.75" customHeight="1" x14ac:dyDescent="0.2">
      <c r="A55" s="2">
        <v>8260</v>
      </c>
      <c r="B55" s="28" t="s">
        <v>584</v>
      </c>
      <c r="C55" s="96">
        <v>9670483636.3600006</v>
      </c>
      <c r="D55" s="99"/>
      <c r="E55" s="99"/>
    </row>
    <row r="56" spans="1:5" ht="9.75" customHeight="1" x14ac:dyDescent="0.2">
      <c r="A56" s="2">
        <v>8270</v>
      </c>
      <c r="B56" s="29" t="s">
        <v>585</v>
      </c>
      <c r="C56" s="97">
        <v>9561126243.9500008</v>
      </c>
      <c r="D56" s="99"/>
      <c r="E56" s="99"/>
    </row>
    <row r="57" spans="1:5" ht="9.75" customHeight="1" x14ac:dyDescent="0.2">
      <c r="A57" s="2"/>
      <c r="B57" s="2"/>
      <c r="C57" s="2"/>
    </row>
    <row r="58" spans="1:5" ht="9.75" customHeight="1" x14ac:dyDescent="0.2">
      <c r="A58" s="2"/>
      <c r="B58" s="2"/>
      <c r="C58" s="2"/>
    </row>
    <row r="59" spans="1:5" ht="9.75" customHeight="1" x14ac:dyDescent="0.2">
      <c r="A59" s="2"/>
      <c r="B59" s="2" t="s">
        <v>65</v>
      </c>
      <c r="C59" s="2"/>
    </row>
  </sheetData>
  <mergeCells count="6">
    <mergeCell ref="B48:C48"/>
    <mergeCell ref="A1:F1"/>
    <mergeCell ref="A2:F2"/>
    <mergeCell ref="A3:F3"/>
    <mergeCell ref="A4:F4"/>
    <mergeCell ref="B39:C39"/>
  </mergeCells>
  <pageMargins left="0.7" right="0.7" top="0.75" bottom="0.75" header="0" footer="0"/>
  <pageSetup scale="6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A3C39C-9B78-4577-9510-B2AE35485E96}">
  <ds:schemaRefs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6aa8a68a-ab09-4ac8-a697-fdce915bc567"/>
    <ds:schemaRef ds:uri="http://schemas.openxmlformats.org/package/2006/metadata/core-properties"/>
    <ds:schemaRef ds:uri="http://purl.org/dc/terms/"/>
    <ds:schemaRef ds:uri="0c865bf4-0f22-4e4d-b041-7b0c1657e5a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A9B70B-386E-452B-B3EA-6412439F7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ESF!Área_de_impresión</vt:lpstr>
      <vt:lpstr>ACT!Títulos_a_imprimir</vt:lpstr>
      <vt:lpstr>EFE!Títulos_a_imprimir</vt:lpstr>
      <vt:lpstr>ESF!Títulos_a_imprimir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Jonathan Edmundo Contreras Veloz</dc:creator>
  <cp:keywords/>
  <dc:description/>
  <cp:lastModifiedBy>Jonathan Edmundo Contreras Veloz</cp:lastModifiedBy>
  <cp:revision/>
  <cp:lastPrinted>2026-01-29T19:41:30Z</cp:lastPrinted>
  <dcterms:created xsi:type="dcterms:W3CDTF">2024-07-17T18:53:12Z</dcterms:created>
  <dcterms:modified xsi:type="dcterms:W3CDTF">2026-01-29T19:44:35Z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